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7895" windowHeight="985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<sst xmlns="http://schemas.openxmlformats.org/spreadsheetml/2006/main" count="234" uniqueCount="75">
  <si>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</si>
  <si>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</si>
  <si>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</si>
  <si>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</si>
  <si>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</si>
  <si>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</si>
  <si>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</si>
  <si>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</si>
  <si>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</si>
  <si>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</si>
  <si>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</si>
  <si>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</si>
  <si>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</si>
  <si>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</si>
  <si>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</si>
  <si>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</si>
  <si>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</si>
  <si>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</si>
  <si>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</si>
  <si>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</si>
  <si>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</si>
  <si>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</si>
  <si>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</si>
  <si>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</si>
  <si>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</si>
  <si>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</si>
  <si>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</si>
  <si>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</si>
  <si>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</si>
  <si>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</si>
  <si>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</si>
  <si>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</si>
  <si>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</si>
  <si>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</si>
  <si>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</si>
  <si>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</si>
  <si>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</si>
  <si>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</si>
  <si>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</si>
  <si>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</si>
  <si>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</si>
  <si>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</si>
  <si>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</si>
  <si>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</si>
  <si>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</si>
  <si>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</si>
  <si>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</si>
  <si>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</si>
  <si>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</si>
  <si>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</si>
  <si>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</si>
  <si>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</si>
  <si>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New</t>
  </si>
  <si>
    <t>INGLOURIOUS BASTERDS</t>
  </si>
  <si>
    <t>GARFIELD'S FUN FEST</t>
  </si>
  <si>
    <t>Kolosej</t>
  </si>
  <si>
    <t>THE FINAL DESTINATION</t>
  </si>
  <si>
    <t>SONY</t>
  </si>
  <si>
    <t>UP</t>
  </si>
  <si>
    <t>SLOVENKA (domes)</t>
  </si>
  <si>
    <t>ORPHAN</t>
  </si>
  <si>
    <t>WHITEOUT</t>
  </si>
  <si>
    <t>JULIE &amp; JULIA</t>
  </si>
  <si>
    <t>COUPLES RETREAT</t>
  </si>
  <si>
    <t>SURROGATES</t>
  </si>
  <si>
    <t>SAW VI</t>
  </si>
  <si>
    <t>9:06 (domes)</t>
  </si>
  <si>
    <t>MY LIFE IN RUINS</t>
  </si>
  <si>
    <t>THE BOX</t>
  </si>
  <si>
    <t>20 - Nov</t>
  </si>
  <si>
    <t>22 - Nov</t>
  </si>
  <si>
    <t>19 - Nov</t>
  </si>
  <si>
    <t>25 - Nov</t>
  </si>
  <si>
    <t>THE TIME TRAVELER'S WIFE</t>
  </si>
  <si>
    <t>A CHRISTMAS CAROL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</si>
</sst>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B1">
      <selection activeCell="S11" sqref="S11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69</v>
      </c>
      <c r="K4" s="21"/>
      <c r="L4" s="87" t="s">
        <v>70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0.6605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71</v>
      </c>
      <c r="K5" s="8"/>
      <c r="L5" s="88" t="s">
        <v>72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47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40143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>
        <v>2012</v>
      </c>
      <c r="D14" s="16" t="s">
        <v>57</v>
      </c>
      <c r="E14" s="16" t="s">
        <v>42</v>
      </c>
      <c r="F14" s="38">
        <v>2</v>
      </c>
      <c r="G14" s="38">
        <v>15</v>
      </c>
      <c r="H14" s="25">
        <v>64346</v>
      </c>
      <c r="I14" s="25">
        <v>98405</v>
      </c>
      <c r="J14" s="77">
        <v>13511</v>
      </c>
      <c r="K14" s="77">
        <v>20870</v>
      </c>
      <c r="L14" s="65">
        <f>(H14/I14*100)-100</f>
        <v>-34.61104618667751</v>
      </c>
      <c r="M14" s="15">
        <f>H14/G14</f>
        <v>4289.733333333334</v>
      </c>
      <c r="N14" s="39">
        <v>15</v>
      </c>
      <c r="O14" s="15">
        <v>84479</v>
      </c>
      <c r="P14" s="15">
        <v>139288</v>
      </c>
      <c r="Q14" s="15">
        <v>18482</v>
      </c>
      <c r="R14" s="15">
        <v>31305</v>
      </c>
      <c r="S14" s="65">
        <f>(O14/P14*100)-100</f>
        <v>-39.349405548216644</v>
      </c>
      <c r="T14" s="77">
        <v>140750</v>
      </c>
      <c r="U14" s="15">
        <f>O14/N14</f>
        <v>5631.933333333333</v>
      </c>
      <c r="V14" s="77">
        <f>SUM(T14,O14)</f>
        <v>225229</v>
      </c>
      <c r="W14" s="77">
        <v>31721</v>
      </c>
      <c r="X14" s="78">
        <f>SUM(W14,Q14)</f>
        <v>50203</v>
      </c>
    </row>
    <row r="15" spans="1:24" ht="12.75">
      <c r="A15" s="74">
        <v>2</v>
      </c>
      <c r="B15" s="74" t="s">
        <v>52</v>
      </c>
      <c r="C15" s="4" t="s">
        <v>74</v>
      </c>
      <c r="D15" s="16" t="s">
        <v>49</v>
      </c>
      <c r="E15" s="16" t="s">
        <v>50</v>
      </c>
      <c r="F15" s="38">
        <v>1</v>
      </c>
      <c r="G15" s="38">
        <v>13</v>
      </c>
      <c r="H15" s="25">
        <v>18263</v>
      </c>
      <c r="I15" s="25"/>
      <c r="J15" s="15">
        <v>3600</v>
      </c>
      <c r="K15" s="15"/>
      <c r="L15" s="65"/>
      <c r="M15" s="15">
        <f>H15/G15</f>
        <v>1404.8461538461538</v>
      </c>
      <c r="N15" s="39">
        <v>13</v>
      </c>
      <c r="O15" s="15">
        <v>23474</v>
      </c>
      <c r="P15" s="15"/>
      <c r="Q15" s="15">
        <v>4834</v>
      </c>
      <c r="R15" s="15"/>
      <c r="S15" s="65"/>
      <c r="T15" s="77">
        <v>1209</v>
      </c>
      <c r="U15" s="15">
        <f>O15/N15</f>
        <v>1805.6923076923076</v>
      </c>
      <c r="V15" s="77">
        <f>SUM(T15,O15)</f>
        <v>24683</v>
      </c>
      <c r="W15" s="77">
        <v>199</v>
      </c>
      <c r="X15" s="78">
        <f>SUM(W15,Q15)</f>
        <v>5033</v>
      </c>
    </row>
    <row r="16" spans="1:24" ht="12.75">
      <c r="A16" s="74">
        <v>3</v>
      </c>
      <c r="B16" s="74">
        <v>2</v>
      </c>
      <c r="C16" s="4" t="s">
        <v>63</v>
      </c>
      <c r="D16" s="16" t="s">
        <v>51</v>
      </c>
      <c r="E16" s="16" t="s">
        <v>36</v>
      </c>
      <c r="F16" s="38">
        <v>5</v>
      </c>
      <c r="G16" s="38">
        <v>8</v>
      </c>
      <c r="H16" s="23">
        <v>16700</v>
      </c>
      <c r="I16" s="23">
        <v>21971</v>
      </c>
      <c r="J16" s="89">
        <v>3691</v>
      </c>
      <c r="K16" s="89">
        <v>4898</v>
      </c>
      <c r="L16" s="65">
        <f>(H16/I16*100)-100</f>
        <v>-23.990715033453185</v>
      </c>
      <c r="M16" s="15">
        <f>H16/G16</f>
        <v>2087.5</v>
      </c>
      <c r="N16" s="75">
        <v>8</v>
      </c>
      <c r="O16" s="15">
        <v>21422</v>
      </c>
      <c r="P16" s="15">
        <v>28423</v>
      </c>
      <c r="Q16" s="15">
        <v>4959</v>
      </c>
      <c r="R16" s="15">
        <v>6662</v>
      </c>
      <c r="S16" s="65">
        <f>(O16/P16*100)-100</f>
        <v>-24.63146043697006</v>
      </c>
      <c r="T16" s="77">
        <v>279223</v>
      </c>
      <c r="U16" s="15">
        <f>O16/N16</f>
        <v>2677.75</v>
      </c>
      <c r="V16" s="77">
        <f>SUM(T16,O16)</f>
        <v>300645</v>
      </c>
      <c r="W16" s="77">
        <v>66438</v>
      </c>
      <c r="X16" s="78">
        <f>SUM(W16,Q16)</f>
        <v>71397</v>
      </c>
    </row>
    <row r="17" spans="1:24" ht="12.75">
      <c r="A17" s="74">
        <v>4</v>
      </c>
      <c r="B17" s="74">
        <v>3</v>
      </c>
      <c r="C17" s="4" t="s">
        <v>67</v>
      </c>
      <c r="D17" s="16" t="s">
        <v>45</v>
      </c>
      <c r="E17" s="16" t="s">
        <v>44</v>
      </c>
      <c r="F17" s="38">
        <v>3</v>
      </c>
      <c r="G17" s="38">
        <v>6</v>
      </c>
      <c r="H17" s="15">
        <v>12800</v>
      </c>
      <c r="I17" s="15">
        <v>15370</v>
      </c>
      <c r="J17" s="15">
        <v>2835</v>
      </c>
      <c r="K17" s="15">
        <v>3388</v>
      </c>
      <c r="L17" s="65">
        <f>(H17/I17*100)-100</f>
        <v>-16.720884840598572</v>
      </c>
      <c r="M17" s="15">
        <f>H17/G17</f>
        <v>2133.3333333333335</v>
      </c>
      <c r="N17" s="39">
        <v>6</v>
      </c>
      <c r="O17" s="15">
        <v>17351</v>
      </c>
      <c r="P17" s="15">
        <v>20674</v>
      </c>
      <c r="Q17" s="15">
        <v>4070</v>
      </c>
      <c r="R17" s="15">
        <v>4817</v>
      </c>
      <c r="S17" s="65">
        <f>(O17/P17*100)-100</f>
        <v>-16.07332881880623</v>
      </c>
      <c r="T17" s="77">
        <v>57186</v>
      </c>
      <c r="U17" s="15">
        <f>O17/N17</f>
        <v>2891.8333333333335</v>
      </c>
      <c r="V17" s="77">
        <f>SUM(T17,O17)</f>
        <v>74537</v>
      </c>
      <c r="W17" s="77">
        <v>13622</v>
      </c>
      <c r="X17" s="78">
        <f>SUM(W17,Q17)</f>
        <v>17692</v>
      </c>
    </row>
    <row r="18" spans="1:24" ht="13.5" customHeight="1">
      <c r="A18" s="74">
        <v>5</v>
      </c>
      <c r="B18" s="74">
        <v>6</v>
      </c>
      <c r="C18" s="4" t="s">
        <v>68</v>
      </c>
      <c r="D18" s="16" t="s">
        <v>45</v>
      </c>
      <c r="E18" s="16" t="s">
        <v>46</v>
      </c>
      <c r="F18" s="38">
        <v>2</v>
      </c>
      <c r="G18" s="38">
        <v>4</v>
      </c>
      <c r="H18" s="15">
        <v>6674</v>
      </c>
      <c r="I18" s="15">
        <v>6331</v>
      </c>
      <c r="J18" s="25">
        <v>1477</v>
      </c>
      <c r="K18" s="25">
        <v>1387</v>
      </c>
      <c r="L18" s="65">
        <f>(H18/I18*100)-100</f>
        <v>5.417785499921024</v>
      </c>
      <c r="M18" s="15">
        <f>H18/G18</f>
        <v>1668.5</v>
      </c>
      <c r="N18" s="38">
        <v>4</v>
      </c>
      <c r="O18" s="15">
        <v>9421</v>
      </c>
      <c r="P18" s="15">
        <v>8898</v>
      </c>
      <c r="Q18" s="15">
        <v>2216</v>
      </c>
      <c r="R18" s="15">
        <v>2042</v>
      </c>
      <c r="S18" s="65">
        <f>(O18/P18*100)-100</f>
        <v>5.87772533153516</v>
      </c>
      <c r="T18" s="90">
        <v>9570</v>
      </c>
      <c r="U18" s="15">
        <f>O18/N18</f>
        <v>2355.25</v>
      </c>
      <c r="V18" s="77">
        <f>SUM(T18,O18)</f>
        <v>18991</v>
      </c>
      <c r="W18" s="77">
        <v>2271</v>
      </c>
      <c r="X18" s="78">
        <f>SUM(W18,Q18)</f>
        <v>4487</v>
      </c>
    </row>
    <row r="19" spans="1:24" ht="12.75">
      <c r="A19" s="74">
        <v>6</v>
      </c>
      <c r="B19" s="74" t="s">
        <v>52</v>
      </c>
      <c r="C19" s="4" t="s">
        <v>73</v>
      </c>
      <c r="D19" s="16" t="s">
        <v>43</v>
      </c>
      <c r="E19" s="16" t="s">
        <v>44</v>
      </c>
      <c r="F19" s="38">
        <v>1</v>
      </c>
      <c r="G19" s="38">
        <v>6</v>
      </c>
      <c r="H19" s="15">
        <v>6075</v>
      </c>
      <c r="I19" s="15"/>
      <c r="J19" s="15">
        <v>1335</v>
      </c>
      <c r="K19" s="15"/>
      <c r="L19" s="65"/>
      <c r="M19" s="15">
        <f>H19/G19</f>
        <v>1012.5</v>
      </c>
      <c r="N19" s="38">
        <v>6</v>
      </c>
      <c r="O19" s="23">
        <v>8941</v>
      </c>
      <c r="P19" s="23"/>
      <c r="Q19" s="15">
        <v>2097</v>
      </c>
      <c r="R19" s="15"/>
      <c r="S19" s="65"/>
      <c r="T19" s="77">
        <v>680</v>
      </c>
      <c r="U19" s="15">
        <f>O19/N19</f>
        <v>1490.1666666666667</v>
      </c>
      <c r="V19" s="77">
        <f>SUM(T19,O19)</f>
        <v>9621</v>
      </c>
      <c r="W19" s="77">
        <v>153</v>
      </c>
      <c r="X19" s="78">
        <f>SUM(W19,Q19)</f>
        <v>2250</v>
      </c>
    </row>
    <row r="20" spans="1:24" ht="12.75">
      <c r="A20" s="74">
        <v>7</v>
      </c>
      <c r="B20" s="74">
        <v>7</v>
      </c>
      <c r="C20" s="4" t="s">
        <v>65</v>
      </c>
      <c r="D20" s="16" t="s">
        <v>45</v>
      </c>
      <c r="E20" s="16" t="s">
        <v>46</v>
      </c>
      <c r="F20" s="38">
        <v>4</v>
      </c>
      <c r="G20" s="38">
        <v>5</v>
      </c>
      <c r="H20" s="15">
        <v>4740</v>
      </c>
      <c r="I20" s="15">
        <v>5964</v>
      </c>
      <c r="J20" s="89">
        <v>1041</v>
      </c>
      <c r="K20" s="89">
        <v>1315</v>
      </c>
      <c r="L20" s="65">
        <f>(H20/I20*100)-100</f>
        <v>-20.523138832997986</v>
      </c>
      <c r="M20" s="15">
        <f>H20/G20</f>
        <v>948</v>
      </c>
      <c r="N20" s="75">
        <v>5</v>
      </c>
      <c r="O20" s="23">
        <v>6405</v>
      </c>
      <c r="P20" s="23">
        <v>8168</v>
      </c>
      <c r="Q20" s="23">
        <v>1497</v>
      </c>
      <c r="R20" s="23">
        <v>1922</v>
      </c>
      <c r="S20" s="65">
        <f>(O20/P20*100)-100</f>
        <v>-21.584231145935362</v>
      </c>
      <c r="T20" s="77">
        <v>59677</v>
      </c>
      <c r="U20" s="15">
        <f>O20/N20</f>
        <v>1281</v>
      </c>
      <c r="V20" s="77">
        <f>SUM(T20,O20)</f>
        <v>66082</v>
      </c>
      <c r="W20" s="77">
        <v>13813</v>
      </c>
      <c r="X20" s="78">
        <f>SUM(W20,Q20)</f>
        <v>15310</v>
      </c>
    </row>
    <row r="21" spans="1:24" ht="12.75">
      <c r="A21" s="74">
        <v>8</v>
      </c>
      <c r="B21" s="74">
        <v>8</v>
      </c>
      <c r="C21" s="4" t="s">
        <v>62</v>
      </c>
      <c r="D21" s="16" t="s">
        <v>57</v>
      </c>
      <c r="E21" s="16" t="s">
        <v>42</v>
      </c>
      <c r="F21" s="38">
        <v>6</v>
      </c>
      <c r="G21" s="38">
        <v>3</v>
      </c>
      <c r="H21" s="15">
        <v>2432</v>
      </c>
      <c r="I21" s="15">
        <v>2676</v>
      </c>
      <c r="J21" s="23">
        <v>463</v>
      </c>
      <c r="K21" s="23">
        <v>526</v>
      </c>
      <c r="L21" s="65">
        <f>(H21/I21*100)-100</f>
        <v>-9.118086696562031</v>
      </c>
      <c r="M21" s="15">
        <f>H21/G21</f>
        <v>810.6666666666666</v>
      </c>
      <c r="N21" s="75">
        <v>3</v>
      </c>
      <c r="O21" s="15">
        <v>3808</v>
      </c>
      <c r="P21" s="15">
        <v>3986</v>
      </c>
      <c r="Q21" s="15">
        <v>768</v>
      </c>
      <c r="R21" s="15">
        <v>804</v>
      </c>
      <c r="S21" s="65">
        <f>(O21/P21*100)-100</f>
        <v>-4.46562970396387</v>
      </c>
      <c r="T21" s="90">
        <v>38041</v>
      </c>
      <c r="U21" s="15">
        <f>O21/N21</f>
        <v>1269.3333333333333</v>
      </c>
      <c r="V21" s="77">
        <f>SUM(T21,O21)</f>
        <v>41849</v>
      </c>
      <c r="W21" s="77">
        <v>8055</v>
      </c>
      <c r="X21" s="78">
        <f>SUM(W21,Q21)</f>
        <v>8823</v>
      </c>
    </row>
    <row r="22" spans="1:24" ht="12.75">
      <c r="A22" s="74">
        <v>9</v>
      </c>
      <c r="B22" s="74">
        <v>5</v>
      </c>
      <c r="C22" s="4" t="s">
        <v>58</v>
      </c>
      <c r="D22" s="16" t="s">
        <v>49</v>
      </c>
      <c r="E22" s="16" t="s">
        <v>50</v>
      </c>
      <c r="F22" s="38">
        <v>9</v>
      </c>
      <c r="G22" s="38">
        <v>18</v>
      </c>
      <c r="H22" s="25">
        <v>1980</v>
      </c>
      <c r="I22" s="25">
        <v>8673</v>
      </c>
      <c r="J22" s="25">
        <v>428</v>
      </c>
      <c r="K22" s="25">
        <v>1722</v>
      </c>
      <c r="L22" s="65">
        <f>(H22/I22*100)-100</f>
        <v>-77.1705292286406</v>
      </c>
      <c r="M22" s="15">
        <f>H22/G22</f>
        <v>110</v>
      </c>
      <c r="N22" s="39">
        <v>18</v>
      </c>
      <c r="O22" s="15">
        <v>2340</v>
      </c>
      <c r="P22" s="15">
        <v>10857</v>
      </c>
      <c r="Q22" s="15">
        <v>620</v>
      </c>
      <c r="R22" s="15">
        <v>2316</v>
      </c>
      <c r="S22" s="65">
        <f>(O22/P22*100)-100</f>
        <v>-78.44708483006356</v>
      </c>
      <c r="T22" s="77">
        <v>236821</v>
      </c>
      <c r="U22" s="15">
        <f>O22/N22</f>
        <v>130</v>
      </c>
      <c r="V22" s="77">
        <f>SUM(T22,O22)</f>
        <v>239161</v>
      </c>
      <c r="W22" s="77">
        <v>50256</v>
      </c>
      <c r="X22" s="78">
        <f>SUM(W22,Q22)</f>
        <v>50876</v>
      </c>
    </row>
    <row r="23" spans="1:24" ht="12.75">
      <c r="A23" s="74">
        <v>10</v>
      </c>
      <c r="B23" s="74">
        <v>13</v>
      </c>
      <c r="C23" s="4" t="s">
        <v>53</v>
      </c>
      <c r="D23" s="16" t="s">
        <v>51</v>
      </c>
      <c r="E23" s="16" t="s">
        <v>36</v>
      </c>
      <c r="F23" s="38">
        <v>14</v>
      </c>
      <c r="G23" s="38">
        <v>7</v>
      </c>
      <c r="H23" s="25">
        <v>1381</v>
      </c>
      <c r="I23" s="25">
        <v>874</v>
      </c>
      <c r="J23" s="83">
        <v>257</v>
      </c>
      <c r="K23" s="83">
        <v>171</v>
      </c>
      <c r="L23" s="65">
        <f>(H23/I23*100)-100</f>
        <v>58.00915331807781</v>
      </c>
      <c r="M23" s="15">
        <f>H23/G23</f>
        <v>197.28571428571428</v>
      </c>
      <c r="N23" s="38">
        <v>7</v>
      </c>
      <c r="O23" s="23">
        <v>2058</v>
      </c>
      <c r="P23" s="23">
        <v>1255</v>
      </c>
      <c r="Q23" s="23">
        <v>397</v>
      </c>
      <c r="R23" s="23">
        <v>254</v>
      </c>
      <c r="S23" s="65">
        <f>(O23/P23*100)-100</f>
        <v>63.98406374501994</v>
      </c>
      <c r="T23" s="77">
        <v>260972</v>
      </c>
      <c r="U23" s="15">
        <f>O23/N23</f>
        <v>294</v>
      </c>
      <c r="V23" s="77">
        <f>SUM(T23,O23)</f>
        <v>263030</v>
      </c>
      <c r="W23" s="79">
        <v>58715</v>
      </c>
      <c r="X23" s="78">
        <f>SUM(W23,Q23)</f>
        <v>59112</v>
      </c>
    </row>
    <row r="24" spans="1:24" ht="12.75">
      <c r="A24" s="74">
        <v>11</v>
      </c>
      <c r="B24" s="74">
        <v>11</v>
      </c>
      <c r="C24" s="4" t="s">
        <v>54</v>
      </c>
      <c r="D24" s="16" t="s">
        <v>45</v>
      </c>
      <c r="E24" s="16" t="s">
        <v>55</v>
      </c>
      <c r="F24" s="38">
        <v>13</v>
      </c>
      <c r="G24" s="38">
        <v>5</v>
      </c>
      <c r="H24" s="25">
        <v>1400</v>
      </c>
      <c r="I24" s="25">
        <v>1585</v>
      </c>
      <c r="J24" s="25">
        <v>320</v>
      </c>
      <c r="K24" s="25">
        <v>355</v>
      </c>
      <c r="L24" s="65">
        <f>(H24/I24*100)-100</f>
        <v>-11.67192429022083</v>
      </c>
      <c r="M24" s="15">
        <f>H24/G24</f>
        <v>280</v>
      </c>
      <c r="N24" s="75">
        <v>5</v>
      </c>
      <c r="O24" s="15">
        <v>1687</v>
      </c>
      <c r="P24" s="15">
        <v>1744</v>
      </c>
      <c r="Q24" s="15">
        <v>397</v>
      </c>
      <c r="R24" s="15">
        <v>397</v>
      </c>
      <c r="S24" s="65">
        <f>(O24/P24*100)-100</f>
        <v>-3.268348623853214</v>
      </c>
      <c r="T24" s="77">
        <v>98937</v>
      </c>
      <c r="U24" s="15">
        <f>O24/N24</f>
        <v>337.4</v>
      </c>
      <c r="V24" s="77">
        <f>SUM(T24,O24)</f>
        <v>100624</v>
      </c>
      <c r="W24" s="79">
        <v>25501</v>
      </c>
      <c r="X24" s="78">
        <f>SUM(W24,Q24)</f>
        <v>25898</v>
      </c>
    </row>
    <row r="25" spans="1:24" ht="12.75" customHeight="1">
      <c r="A25" s="52">
        <v>12</v>
      </c>
      <c r="B25" s="74">
        <v>9</v>
      </c>
      <c r="C25" s="92" t="s">
        <v>66</v>
      </c>
      <c r="D25" s="16" t="s">
        <v>45</v>
      </c>
      <c r="E25" s="16" t="s">
        <v>46</v>
      </c>
      <c r="F25" s="38">
        <v>4</v>
      </c>
      <c r="G25" s="38">
        <v>4</v>
      </c>
      <c r="H25" s="25">
        <v>717</v>
      </c>
      <c r="I25" s="25">
        <v>1181</v>
      </c>
      <c r="J25" s="83">
        <v>154</v>
      </c>
      <c r="K25" s="83">
        <v>255</v>
      </c>
      <c r="L25" s="65">
        <f>(H25/I25*100)-100</f>
        <v>-39.288738357324306</v>
      </c>
      <c r="M25" s="15">
        <f>H25/G25</f>
        <v>179.25</v>
      </c>
      <c r="N25" s="38">
        <v>4</v>
      </c>
      <c r="O25" s="23">
        <v>1270</v>
      </c>
      <c r="P25" s="23">
        <v>1878</v>
      </c>
      <c r="Q25" s="83">
        <v>292</v>
      </c>
      <c r="R25" s="83">
        <v>433</v>
      </c>
      <c r="S25" s="65">
        <f>(O25/P25*100)-100</f>
        <v>-32.37486687965921</v>
      </c>
      <c r="T25" s="79">
        <v>12584</v>
      </c>
      <c r="U25" s="15">
        <f>O25/N25</f>
        <v>317.5</v>
      </c>
      <c r="V25" s="77">
        <f>SUM(T25,O25)</f>
        <v>13854</v>
      </c>
      <c r="W25" s="77">
        <v>3202</v>
      </c>
      <c r="X25" s="78">
        <f>SUM(W25,Q25)</f>
        <v>3494</v>
      </c>
    </row>
    <row r="26" spans="1:24" ht="12.75" customHeight="1">
      <c r="A26" s="74">
        <v>13</v>
      </c>
      <c r="B26" s="52">
        <v>12</v>
      </c>
      <c r="C26" s="4" t="s">
        <v>59</v>
      </c>
      <c r="D26" s="16" t="s">
        <v>45</v>
      </c>
      <c r="E26" s="16" t="s">
        <v>46</v>
      </c>
      <c r="F26" s="38">
        <v>8</v>
      </c>
      <c r="G26" s="38">
        <v>7</v>
      </c>
      <c r="H26" s="15">
        <v>448</v>
      </c>
      <c r="I26" s="15">
        <v>773</v>
      </c>
      <c r="J26" s="89">
        <v>103</v>
      </c>
      <c r="K26" s="89">
        <v>182</v>
      </c>
      <c r="L26" s="65">
        <f>(H26/I26*100)-100</f>
        <v>-42.04398447606727</v>
      </c>
      <c r="M26" s="15">
        <f>H26/G26</f>
        <v>64</v>
      </c>
      <c r="N26" s="75">
        <v>7</v>
      </c>
      <c r="O26" s="23">
        <v>1045</v>
      </c>
      <c r="P26" s="23">
        <v>1482</v>
      </c>
      <c r="Q26" s="23">
        <v>265</v>
      </c>
      <c r="R26" s="23">
        <v>603</v>
      </c>
      <c r="S26" s="65">
        <f>(O26/P26*100)-100</f>
        <v>-29.48717948717949</v>
      </c>
      <c r="T26" s="79">
        <v>70015</v>
      </c>
      <c r="U26" s="15">
        <f>O26/N26</f>
        <v>149.28571428571428</v>
      </c>
      <c r="V26" s="77">
        <f>SUM(T26,O26)</f>
        <v>71060</v>
      </c>
      <c r="W26" s="77">
        <v>17634</v>
      </c>
      <c r="X26" s="78">
        <f>SUM(W26,Q26)</f>
        <v>17899</v>
      </c>
    </row>
    <row r="27" spans="1:24" ht="12.75">
      <c r="A27" s="74">
        <v>14</v>
      </c>
      <c r="B27" s="74">
        <v>14</v>
      </c>
      <c r="C27" s="4" t="s">
        <v>64</v>
      </c>
      <c r="D27" s="16" t="s">
        <v>49</v>
      </c>
      <c r="E27" s="16" t="s">
        <v>50</v>
      </c>
      <c r="F27" s="38">
        <v>5</v>
      </c>
      <c r="G27" s="38">
        <v>8</v>
      </c>
      <c r="H27" s="25">
        <v>447</v>
      </c>
      <c r="I27" s="25">
        <v>908</v>
      </c>
      <c r="J27" s="25">
        <v>110</v>
      </c>
      <c r="K27" s="25">
        <v>213</v>
      </c>
      <c r="L27" s="65">
        <f>(H27/I27*100)-100</f>
        <v>-50.77092511013216</v>
      </c>
      <c r="M27" s="15">
        <f>H27/G27</f>
        <v>55.875</v>
      </c>
      <c r="N27" s="75">
        <v>8</v>
      </c>
      <c r="O27" s="23">
        <v>515</v>
      </c>
      <c r="P27" s="23">
        <v>1167</v>
      </c>
      <c r="Q27" s="23">
        <v>134</v>
      </c>
      <c r="R27" s="23">
        <v>289</v>
      </c>
      <c r="S27" s="65">
        <f>(O27/P27*100)-100</f>
        <v>-55.86975149957155</v>
      </c>
      <c r="T27" s="77">
        <v>30597</v>
      </c>
      <c r="U27" s="15">
        <f>O27/N27</f>
        <v>64.375</v>
      </c>
      <c r="V27" s="77">
        <f>SUM(T27,O27)</f>
        <v>31112</v>
      </c>
      <c r="W27" s="79">
        <v>7387</v>
      </c>
      <c r="X27" s="78">
        <f>SUM(W27,Q27)</f>
        <v>7521</v>
      </c>
    </row>
    <row r="28" spans="1:24" ht="12.75">
      <c r="A28" s="74">
        <v>15</v>
      </c>
      <c r="B28" s="74">
        <v>16</v>
      </c>
      <c r="C28" s="4" t="s">
        <v>61</v>
      </c>
      <c r="D28" s="16" t="s">
        <v>43</v>
      </c>
      <c r="E28" s="16" t="s">
        <v>44</v>
      </c>
      <c r="F28" s="38">
        <v>6</v>
      </c>
      <c r="G28" s="38">
        <v>4</v>
      </c>
      <c r="H28" s="25">
        <v>369</v>
      </c>
      <c r="I28" s="25">
        <v>930</v>
      </c>
      <c r="J28" s="25">
        <v>86</v>
      </c>
      <c r="K28" s="25">
        <v>208</v>
      </c>
      <c r="L28" s="65">
        <f>(H28/I28*100)-100</f>
        <v>-60.32258064516129</v>
      </c>
      <c r="M28" s="15">
        <f>H28/G28</f>
        <v>92.25</v>
      </c>
      <c r="N28" s="75">
        <v>4</v>
      </c>
      <c r="O28" s="23">
        <v>414</v>
      </c>
      <c r="P28" s="23">
        <v>1113</v>
      </c>
      <c r="Q28" s="23">
        <v>103</v>
      </c>
      <c r="R28" s="23">
        <v>268</v>
      </c>
      <c r="S28" s="65">
        <f>(O28/P28*100)-100</f>
        <v>-62.80323450134771</v>
      </c>
      <c r="T28" s="77">
        <v>25134</v>
      </c>
      <c r="U28" s="15">
        <f>O28/N28</f>
        <v>103.5</v>
      </c>
      <c r="V28" s="77">
        <f>SUM(T28,O28)</f>
        <v>25548</v>
      </c>
      <c r="W28" s="79">
        <v>6063</v>
      </c>
      <c r="X28" s="78">
        <f>SUM(W28,Q28)</f>
        <v>6166</v>
      </c>
    </row>
    <row r="29" spans="1:24" ht="12.75">
      <c r="A29" s="74">
        <v>16</v>
      </c>
      <c r="B29" s="51">
        <v>20</v>
      </c>
      <c r="C29" s="4" t="s">
        <v>60</v>
      </c>
      <c r="D29" s="16" t="s">
        <v>43</v>
      </c>
      <c r="E29" s="16" t="s">
        <v>44</v>
      </c>
      <c r="F29" s="38">
        <v>8</v>
      </c>
      <c r="G29" s="38">
        <v>6</v>
      </c>
      <c r="H29" s="25">
        <v>113</v>
      </c>
      <c r="I29" s="25">
        <v>292</v>
      </c>
      <c r="J29" s="93">
        <v>32</v>
      </c>
      <c r="K29" s="93">
        <v>53</v>
      </c>
      <c r="L29" s="65">
        <f>(H29/I29*100)-100</f>
        <v>-61.3013698630137</v>
      </c>
      <c r="M29" s="15">
        <f>H29/G29</f>
        <v>18.833333333333332</v>
      </c>
      <c r="N29" s="39">
        <v>6</v>
      </c>
      <c r="O29" s="15">
        <v>340</v>
      </c>
      <c r="P29" s="15">
        <v>446</v>
      </c>
      <c r="Q29" s="15">
        <v>101</v>
      </c>
      <c r="R29" s="15">
        <v>85</v>
      </c>
      <c r="S29" s="65">
        <f>(O29/P29*100)-100</f>
        <v>-23.766816143497763</v>
      </c>
      <c r="T29" s="77">
        <v>49039</v>
      </c>
      <c r="U29" s="15">
        <f>O29/N29</f>
        <v>56.666666666666664</v>
      </c>
      <c r="V29" s="77">
        <f>SUM(T29,O29)</f>
        <v>49379</v>
      </c>
      <c r="W29" s="79">
        <v>11198</v>
      </c>
      <c r="X29" s="78">
        <f>SUM(W29,Q29)</f>
        <v>11299</v>
      </c>
    </row>
    <row r="30" spans="1:24" ht="12.75">
      <c r="A30" s="74">
        <v>17</v>
      </c>
      <c r="B30" s="74">
        <v>10</v>
      </c>
      <c r="C30" s="4" t="s">
        <v>56</v>
      </c>
      <c r="D30" s="16" t="s">
        <v>43</v>
      </c>
      <c r="E30" s="16" t="s">
        <v>44</v>
      </c>
      <c r="F30" s="38">
        <v>12</v>
      </c>
      <c r="G30" s="38">
        <v>10</v>
      </c>
      <c r="H30" s="15">
        <v>98</v>
      </c>
      <c r="I30" s="15">
        <v>1233</v>
      </c>
      <c r="J30" s="91">
        <v>40</v>
      </c>
      <c r="K30" s="91">
        <v>200</v>
      </c>
      <c r="L30" s="65">
        <f>(H30/I30*100)-100</f>
        <v>-92.05190592051906</v>
      </c>
      <c r="M30" s="15">
        <f>H30/G30</f>
        <v>9.8</v>
      </c>
      <c r="N30" s="75">
        <v>10</v>
      </c>
      <c r="O30" s="76">
        <v>98</v>
      </c>
      <c r="P30" s="76">
        <v>1754</v>
      </c>
      <c r="Q30" s="76">
        <v>40</v>
      </c>
      <c r="R30" s="76">
        <v>293</v>
      </c>
      <c r="S30" s="65">
        <f>(O30/P30*100)-100</f>
        <v>-94.4127708095781</v>
      </c>
      <c r="T30" s="77">
        <v>200487</v>
      </c>
      <c r="U30" s="15">
        <f>O30/N30</f>
        <v>9.8</v>
      </c>
      <c r="V30" s="77">
        <f>SUM(T30,O30)</f>
        <v>200585</v>
      </c>
      <c r="W30" s="77">
        <v>35612</v>
      </c>
      <c r="X30" s="78">
        <f>SUM(W30,Q30)</f>
        <v>35652</v>
      </c>
    </row>
    <row r="31" spans="1:24" ht="12.75">
      <c r="A31" s="74">
        <v>18</v>
      </c>
      <c r="B31" s="74"/>
      <c r="C31" s="4"/>
      <c r="D31" s="16"/>
      <c r="E31" s="16"/>
      <c r="F31" s="38"/>
      <c r="G31" s="38"/>
      <c r="H31" s="25"/>
      <c r="I31" s="25"/>
      <c r="J31" s="25"/>
      <c r="K31" s="25"/>
      <c r="L31" s="65"/>
      <c r="M31" s="15"/>
      <c r="N31" s="75"/>
      <c r="O31" s="15"/>
      <c r="P31" s="15"/>
      <c r="Q31" s="15"/>
      <c r="R31" s="15"/>
      <c r="S31" s="65"/>
      <c r="T31" s="84"/>
      <c r="U31" s="15"/>
      <c r="V31" s="77"/>
      <c r="W31" s="77"/>
      <c r="X31" s="78"/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75"/>
      <c r="O32" s="15"/>
      <c r="P32" s="15"/>
      <c r="Q32" s="15"/>
      <c r="R32" s="15"/>
      <c r="S32" s="67"/>
      <c r="T32" s="84"/>
      <c r="U32" s="15"/>
      <c r="V32" s="77"/>
      <c r="W32" s="77"/>
      <c r="X32" s="78"/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15"/>
      <c r="K33" s="15"/>
      <c r="L33" s="65"/>
      <c r="M33" s="15"/>
      <c r="N33" s="75"/>
      <c r="O33" s="15"/>
      <c r="P33" s="15"/>
      <c r="Q33" s="15"/>
      <c r="R33" s="15"/>
      <c r="S33" s="65"/>
      <c r="T33" s="84"/>
      <c r="U33" s="15"/>
      <c r="V33" s="77"/>
      <c r="W33" s="77"/>
      <c r="X33" s="78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129</v>
      </c>
      <c r="H34" s="32">
        <f>SUM(H14:H33)</f>
        <v>138983</v>
      </c>
      <c r="I34" s="32">
        <v>179333</v>
      </c>
      <c r="J34" s="32">
        <f>SUM(J14:J33)</f>
        <v>29483</v>
      </c>
      <c r="K34" s="32">
        <v>38328</v>
      </c>
      <c r="L34" s="70">
        <f>(H34/I34*100)-100</f>
        <v>-22.500041821639073</v>
      </c>
      <c r="M34" s="33">
        <f>H34/G34</f>
        <v>1077.3875968992247</v>
      </c>
      <c r="N34" s="35">
        <f>SUM(N14:N33)</f>
        <v>129</v>
      </c>
      <c r="O34" s="32">
        <f>SUM(O14:O33)</f>
        <v>185068</v>
      </c>
      <c r="P34" s="32">
        <v>249078</v>
      </c>
      <c r="Q34" s="32">
        <f>SUM(Q14:Q33)</f>
        <v>41272</v>
      </c>
      <c r="R34" s="32">
        <v>56516</v>
      </c>
      <c r="S34" s="70">
        <f>(O34/P34*100)-100</f>
        <v>-25.69877708990758</v>
      </c>
      <c r="T34" s="80">
        <f>SUM(T14:T33)</f>
        <v>1570922</v>
      </c>
      <c r="U34" s="33">
        <f>O34/N34</f>
        <v>1434.6356589147288</v>
      </c>
      <c r="V34" s="82">
        <f>SUM(V14:V33)</f>
        <v>1755990</v>
      </c>
      <c r="W34" s="81">
        <f>SUM(W14:W33)</f>
        <v>351840</v>
      </c>
      <c r="X34" s="36">
        <f>SUM(X14:X33)</f>
        <v>393112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20 - Nov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0.6605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19 - Nov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47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40143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>
        <f>'WEEKLY COMPETITIVE REPORT'!C14</f>
        <v>2012</v>
      </c>
      <c r="D14" s="4" t="str">
        <f>'WEEKLY COMPETITIVE REPORT'!D14</f>
        <v>SONY</v>
      </c>
      <c r="E14" s="4" t="str">
        <f>'WEEKLY COMPETITIVE REPORT'!E14</f>
        <v>CF</v>
      </c>
      <c r="F14" s="38">
        <f>'WEEKLY COMPETITIVE REPORT'!F14</f>
        <v>2</v>
      </c>
      <c r="G14" s="38">
        <f>'WEEKLY COMPETITIVE REPORT'!G14</f>
        <v>15</v>
      </c>
      <c r="H14" s="15">
        <f>'WEEKLY COMPETITIVE REPORT'!H14/X4</f>
        <v>97420.13626040879</v>
      </c>
      <c r="I14" s="15">
        <f>'WEEKLY COMPETITIVE REPORT'!I14/X4</f>
        <v>148985.61695685086</v>
      </c>
      <c r="J14" s="23">
        <f>'WEEKLY COMPETITIVE REPORT'!J14</f>
        <v>13511</v>
      </c>
      <c r="K14" s="23">
        <f>'WEEKLY COMPETITIVE REPORT'!K14</f>
        <v>20870</v>
      </c>
      <c r="L14" s="65">
        <f>'WEEKLY COMPETITIVE REPORT'!L14</f>
        <v>-34.61104618667751</v>
      </c>
      <c r="M14" s="15">
        <f aca="true" t="shared" si="0" ref="M14:M20">H14/G14</f>
        <v>6494.675750693919</v>
      </c>
      <c r="N14" s="38">
        <f>'WEEKLY COMPETITIVE REPORT'!N14</f>
        <v>15</v>
      </c>
      <c r="O14" s="15">
        <f>'WEEKLY COMPETITIVE REPORT'!O14/X4</f>
        <v>127901.58970476913</v>
      </c>
      <c r="P14" s="15">
        <f>'WEEKLY COMPETITIVE REPORT'!P14/X4</f>
        <v>210882.66464799395</v>
      </c>
      <c r="Q14" s="23">
        <f>'WEEKLY COMPETITIVE REPORT'!Q14</f>
        <v>18482</v>
      </c>
      <c r="R14" s="23">
        <f>'WEEKLY COMPETITIVE REPORT'!R14</f>
        <v>31305</v>
      </c>
      <c r="S14" s="65">
        <f>'WEEKLY COMPETITIVE REPORT'!S14</f>
        <v>-39.349405548216644</v>
      </c>
      <c r="T14" s="15">
        <f>'WEEKLY COMPETITIVE REPORT'!T14/X4</f>
        <v>213096.13928841788</v>
      </c>
      <c r="U14" s="15">
        <f aca="true" t="shared" si="1" ref="U14:U20">O14/N14</f>
        <v>8526.772646984607</v>
      </c>
      <c r="V14" s="26">
        <f aca="true" t="shared" si="2" ref="V14:V20">O14+T14</f>
        <v>340997.728993187</v>
      </c>
      <c r="W14" s="23">
        <f>'WEEKLY COMPETITIVE REPORT'!W14</f>
        <v>31721</v>
      </c>
      <c r="X14" s="57">
        <f>'WEEKLY COMPETITIVE REPORT'!X14</f>
        <v>50203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A CHRISTMAS CAROL</v>
      </c>
      <c r="D15" s="4" t="str">
        <f>'WEEKLY COMPETITIVE REPORT'!D15</f>
        <v>WDI</v>
      </c>
      <c r="E15" s="4" t="str">
        <f>'WEEKLY COMPETITIVE REPORT'!E15</f>
        <v>CENEX</v>
      </c>
      <c r="F15" s="38">
        <f>'WEEKLY COMPETITIVE REPORT'!F15</f>
        <v>1</v>
      </c>
      <c r="G15" s="38">
        <f>'WEEKLY COMPETITIVE REPORT'!G15</f>
        <v>13</v>
      </c>
      <c r="H15" s="15">
        <f>'WEEKLY COMPETITIVE REPORT'!H15/X4</f>
        <v>27650.26495079485</v>
      </c>
      <c r="I15" s="15">
        <f>'WEEKLY COMPETITIVE REPORT'!I15/X4</f>
        <v>0</v>
      </c>
      <c r="J15" s="23">
        <f>'WEEKLY COMPETITIVE REPORT'!J15</f>
        <v>3600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2126.9434577534503</v>
      </c>
      <c r="N15" s="38">
        <f>'WEEKLY COMPETITIVE REPORT'!N15</f>
        <v>13</v>
      </c>
      <c r="O15" s="15">
        <f>'WEEKLY COMPETITIVE REPORT'!O15/X4</f>
        <v>35539.74261922786</v>
      </c>
      <c r="P15" s="15">
        <f>'WEEKLY COMPETITIVE REPORT'!P15/X4</f>
        <v>0</v>
      </c>
      <c r="Q15" s="23">
        <f>'WEEKLY COMPETITIVE REPORT'!Q15</f>
        <v>4834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1830.431491294474</v>
      </c>
      <c r="U15" s="15">
        <f t="shared" si="1"/>
        <v>2733.82635532522</v>
      </c>
      <c r="V15" s="26">
        <f t="shared" si="2"/>
        <v>37370.174110522334</v>
      </c>
      <c r="W15" s="23">
        <f>'WEEKLY COMPETITIVE REPORT'!W15</f>
        <v>199</v>
      </c>
      <c r="X15" s="57">
        <f>'WEEKLY COMPETITIVE REPORT'!X15</f>
        <v>5033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COUPLES RETREAT</v>
      </c>
      <c r="D16" s="4" t="str">
        <f>'WEEKLY COMPETITIVE REPORT'!D16</f>
        <v>UNI</v>
      </c>
      <c r="E16" s="4" t="str">
        <f>'WEEKLY COMPETITIVE REPORT'!E16</f>
        <v>Karantanija</v>
      </c>
      <c r="F16" s="38">
        <f>'WEEKLY COMPETITIVE REPORT'!F16</f>
        <v>5</v>
      </c>
      <c r="G16" s="38">
        <f>'WEEKLY COMPETITIVE REPORT'!G16</f>
        <v>8</v>
      </c>
      <c r="H16" s="15">
        <f>'WEEKLY COMPETITIVE REPORT'!H16/X4</f>
        <v>25283.875851627556</v>
      </c>
      <c r="I16" s="15">
        <f>'WEEKLY COMPETITIVE REPORT'!I16/X4</f>
        <v>33264.193792581376</v>
      </c>
      <c r="J16" s="23">
        <f>'WEEKLY COMPETITIVE REPORT'!J16</f>
        <v>3691</v>
      </c>
      <c r="K16" s="23">
        <f>'WEEKLY COMPETITIVE REPORT'!K16</f>
        <v>4898</v>
      </c>
      <c r="L16" s="65">
        <f>'WEEKLY COMPETITIVE REPORT'!L16</f>
        <v>-23.990715033453185</v>
      </c>
      <c r="M16" s="15">
        <f t="shared" si="0"/>
        <v>3160.4844814534445</v>
      </c>
      <c r="N16" s="38">
        <f>'WEEKLY COMPETITIVE REPORT'!N16</f>
        <v>8</v>
      </c>
      <c r="O16" s="15">
        <f>'WEEKLY COMPETITIVE REPORT'!O16/X4</f>
        <v>32433.0052990159</v>
      </c>
      <c r="P16" s="15">
        <f>'WEEKLY COMPETITIVE REPORT'!P16/X4</f>
        <v>43032.5510976533</v>
      </c>
      <c r="Q16" s="23">
        <f>'WEEKLY COMPETITIVE REPORT'!Q16</f>
        <v>4959</v>
      </c>
      <c r="R16" s="23">
        <f>'WEEKLY COMPETITIVE REPORT'!R16</f>
        <v>6662</v>
      </c>
      <c r="S16" s="65">
        <f>'WEEKLY COMPETITIVE REPORT'!S16</f>
        <v>-24.63146043697006</v>
      </c>
      <c r="T16" s="15">
        <f>'WEEKLY COMPETITIVE REPORT'!T16/X4</f>
        <v>422744.8902346707</v>
      </c>
      <c r="U16" s="15">
        <f t="shared" si="1"/>
        <v>4054.1256623769873</v>
      </c>
      <c r="V16" s="26">
        <f t="shared" si="2"/>
        <v>455177.8955336866</v>
      </c>
      <c r="W16" s="23">
        <f>'WEEKLY COMPETITIVE REPORT'!W16</f>
        <v>66438</v>
      </c>
      <c r="X16" s="57">
        <f>'WEEKLY COMPETITIVE REPORT'!X16</f>
        <v>71397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MY LIFE IN RUINS</v>
      </c>
      <c r="D17" s="4" t="str">
        <f>'WEEKLY COMPETITIVE REPORT'!D17</f>
        <v>INDEP</v>
      </c>
      <c r="E17" s="4" t="str">
        <f>'WEEKLY COMPETITIVE REPORT'!E17</f>
        <v>Blitz</v>
      </c>
      <c r="F17" s="38">
        <f>'WEEKLY COMPETITIVE REPORT'!F17</f>
        <v>3</v>
      </c>
      <c r="G17" s="38">
        <f>'WEEKLY COMPETITIVE REPORT'!G17</f>
        <v>6</v>
      </c>
      <c r="H17" s="15">
        <f>'WEEKLY COMPETITIVE REPORT'!H17/X4</f>
        <v>19379.258137774414</v>
      </c>
      <c r="I17" s="15">
        <f>'WEEKLY COMPETITIVE REPORT'!I17/X4</f>
        <v>23270.249810749432</v>
      </c>
      <c r="J17" s="23">
        <f>'WEEKLY COMPETITIVE REPORT'!J17</f>
        <v>2835</v>
      </c>
      <c r="K17" s="23">
        <f>'WEEKLY COMPETITIVE REPORT'!K17</f>
        <v>3388</v>
      </c>
      <c r="L17" s="65">
        <f>'WEEKLY COMPETITIVE REPORT'!L17</f>
        <v>-16.720884840598572</v>
      </c>
      <c r="M17" s="15">
        <f t="shared" si="0"/>
        <v>3229.8763562957356</v>
      </c>
      <c r="N17" s="38">
        <f>'WEEKLY COMPETITIVE REPORT'!N17</f>
        <v>6</v>
      </c>
      <c r="O17" s="15">
        <f>'WEEKLY COMPETITIVE REPORT'!O17/X4</f>
        <v>26269.492808478426</v>
      </c>
      <c r="P17" s="15">
        <f>'WEEKLY COMPETITIVE REPORT'!P17/X4</f>
        <v>31300.529901589707</v>
      </c>
      <c r="Q17" s="23">
        <f>'WEEKLY COMPETITIVE REPORT'!Q17</f>
        <v>4070</v>
      </c>
      <c r="R17" s="23">
        <f>'WEEKLY COMPETITIVE REPORT'!R17</f>
        <v>4817</v>
      </c>
      <c r="S17" s="65">
        <f>'WEEKLY COMPETITIVE REPORT'!S17</f>
        <v>-16.07332881880623</v>
      </c>
      <c r="T17" s="15">
        <f>'WEEKLY COMPETITIVE REPORT'!T17/X4</f>
        <v>86579.86373959122</v>
      </c>
      <c r="U17" s="15">
        <f t="shared" si="1"/>
        <v>4378.248801413071</v>
      </c>
      <c r="V17" s="26">
        <f t="shared" si="2"/>
        <v>112849.35654806966</v>
      </c>
      <c r="W17" s="23">
        <f>'WEEKLY COMPETITIVE REPORT'!W17</f>
        <v>13622</v>
      </c>
      <c r="X17" s="57">
        <f>'WEEKLY COMPETITIVE REPORT'!X17</f>
        <v>17692</v>
      </c>
    </row>
    <row r="18" spans="1:24" ht="13.5" customHeight="1">
      <c r="A18" s="51">
        <v>5</v>
      </c>
      <c r="B18" s="4">
        <f>'WEEKLY COMPETITIVE REPORT'!B18</f>
        <v>6</v>
      </c>
      <c r="C18" s="4" t="str">
        <f>'WEEKLY COMPETITIVE REPORT'!C18</f>
        <v>THE BOX</v>
      </c>
      <c r="D18" s="4" t="str">
        <f>'WEEKLY COMPETITIVE REPORT'!D18</f>
        <v>INDEP</v>
      </c>
      <c r="E18" s="4" t="str">
        <f>'WEEKLY COMPETITIVE REPORT'!E18</f>
        <v>Cinemania</v>
      </c>
      <c r="F18" s="38">
        <f>'WEEKLY COMPETITIVE REPORT'!F18</f>
        <v>2</v>
      </c>
      <c r="G18" s="38">
        <f>'WEEKLY COMPETITIVE REPORT'!G18</f>
        <v>4</v>
      </c>
      <c r="H18" s="15">
        <f>'WEEKLY COMPETITIVE REPORT'!H18/X4</f>
        <v>10104.46631339894</v>
      </c>
      <c r="I18" s="15">
        <f>'WEEKLY COMPETITIVE REPORT'!I18/X4</f>
        <v>9585.162755488267</v>
      </c>
      <c r="J18" s="23">
        <f>'WEEKLY COMPETITIVE REPORT'!J18</f>
        <v>1477</v>
      </c>
      <c r="K18" s="23">
        <f>'WEEKLY COMPETITIVE REPORT'!K18</f>
        <v>1387</v>
      </c>
      <c r="L18" s="65">
        <f>'WEEKLY COMPETITIVE REPORT'!L18</f>
        <v>5.417785499921024</v>
      </c>
      <c r="M18" s="15">
        <f t="shared" si="0"/>
        <v>2526.116578349735</v>
      </c>
      <c r="N18" s="38">
        <f>'WEEKLY COMPETITIVE REPORT'!N18</f>
        <v>4</v>
      </c>
      <c r="O18" s="15">
        <f>'WEEKLY COMPETITIVE REPORT'!O18/X4</f>
        <v>14263.436790310372</v>
      </c>
      <c r="P18" s="15">
        <f>'WEEKLY COMPETITIVE REPORT'!P18/X4</f>
        <v>13471.612414837246</v>
      </c>
      <c r="Q18" s="23">
        <f>'WEEKLY COMPETITIVE REPORT'!Q18</f>
        <v>2216</v>
      </c>
      <c r="R18" s="23">
        <f>'WEEKLY COMPETITIVE REPORT'!R18</f>
        <v>2042</v>
      </c>
      <c r="S18" s="65">
        <f>'WEEKLY COMPETITIVE REPORT'!S18</f>
        <v>5.87772533153516</v>
      </c>
      <c r="T18" s="15">
        <f>'WEEKLY COMPETITIVE REPORT'!T18/X4</f>
        <v>14489.023467070401</v>
      </c>
      <c r="U18" s="15">
        <f t="shared" si="1"/>
        <v>3565.859197577593</v>
      </c>
      <c r="V18" s="26">
        <f t="shared" si="2"/>
        <v>28752.46025738077</v>
      </c>
      <c r="W18" s="23">
        <f>'WEEKLY COMPETITIVE REPORT'!W18</f>
        <v>2271</v>
      </c>
      <c r="X18" s="57">
        <f>'WEEKLY COMPETITIVE REPORT'!X18</f>
        <v>4487</v>
      </c>
    </row>
    <row r="19" spans="1:24" ht="12.75">
      <c r="A19" s="51">
        <v>6</v>
      </c>
      <c r="B19" s="4" t="str">
        <f>'WEEKLY COMPETITIVE REPORT'!B19</f>
        <v>New</v>
      </c>
      <c r="C19" s="4" t="str">
        <f>'WEEKLY COMPETITIVE REPORT'!C19</f>
        <v>THE TIME TRAVELER'S WIFE</v>
      </c>
      <c r="D19" s="4" t="str">
        <f>'WEEKLY COMPETITIVE REPORT'!D19</f>
        <v>WB</v>
      </c>
      <c r="E19" s="4" t="str">
        <f>'WEEKLY COMPETITIVE REPORT'!E19</f>
        <v>Blitz</v>
      </c>
      <c r="F19" s="38">
        <f>'WEEKLY COMPETITIVE REPORT'!F19</f>
        <v>1</v>
      </c>
      <c r="G19" s="38">
        <f>'WEEKLY COMPETITIVE REPORT'!G19</f>
        <v>6</v>
      </c>
      <c r="H19" s="15">
        <f>'WEEKLY COMPETITIVE REPORT'!H19/X4</f>
        <v>9197.577592732778</v>
      </c>
      <c r="I19" s="15">
        <f>'WEEKLY COMPETITIVE REPORT'!I19/X4</f>
        <v>0</v>
      </c>
      <c r="J19" s="23">
        <f>'WEEKLY COMPETITIVE REPORT'!J19</f>
        <v>1335</v>
      </c>
      <c r="K19" s="23">
        <f>'WEEKLY COMPETITIVE REPORT'!K19</f>
        <v>0</v>
      </c>
      <c r="L19" s="65">
        <f>'WEEKLY COMPETITIVE REPORT'!L19</f>
        <v>0</v>
      </c>
      <c r="M19" s="15">
        <f t="shared" si="0"/>
        <v>1532.9295987887963</v>
      </c>
      <c r="N19" s="38">
        <f>'WEEKLY COMPETITIVE REPORT'!N19</f>
        <v>6</v>
      </c>
      <c r="O19" s="15">
        <f>'WEEKLY COMPETITIVE REPORT'!O19/X4</f>
        <v>13536.71461014383</v>
      </c>
      <c r="P19" s="15">
        <f>'WEEKLY COMPETITIVE REPORT'!P19/X4</f>
        <v>0</v>
      </c>
      <c r="Q19" s="23">
        <f>'WEEKLY COMPETITIVE REPORT'!Q19</f>
        <v>2097</v>
      </c>
      <c r="R19" s="23">
        <f>'WEEKLY COMPETITIVE REPORT'!R19</f>
        <v>0</v>
      </c>
      <c r="S19" s="65">
        <f>'WEEKLY COMPETITIVE REPORT'!S19</f>
        <v>0</v>
      </c>
      <c r="T19" s="15">
        <f>'WEEKLY COMPETITIVE REPORT'!T19/X4</f>
        <v>1029.5230885692658</v>
      </c>
      <c r="U19" s="15">
        <f t="shared" si="1"/>
        <v>2256.119101690638</v>
      </c>
      <c r="V19" s="26">
        <f t="shared" si="2"/>
        <v>14566.237698713096</v>
      </c>
      <c r="W19" s="23">
        <f>'WEEKLY COMPETITIVE REPORT'!W19</f>
        <v>153</v>
      </c>
      <c r="X19" s="57">
        <f>'WEEKLY COMPETITIVE REPORT'!X19</f>
        <v>2250</v>
      </c>
    </row>
    <row r="20" spans="1:24" ht="12.75">
      <c r="A20" s="52">
        <v>7</v>
      </c>
      <c r="B20" s="4">
        <f>'WEEKLY COMPETITIVE REPORT'!B20</f>
        <v>7</v>
      </c>
      <c r="C20" s="4" t="str">
        <f>'WEEKLY COMPETITIVE REPORT'!C20</f>
        <v>SAW VI</v>
      </c>
      <c r="D20" s="4" t="str">
        <f>'WEEKLY COMPETITIVE REPORT'!D20</f>
        <v>INDEP</v>
      </c>
      <c r="E20" s="4" t="str">
        <f>'WEEKLY COMPETITIVE REPORT'!E20</f>
        <v>Cinemania</v>
      </c>
      <c r="F20" s="38">
        <f>'WEEKLY COMPETITIVE REPORT'!F20</f>
        <v>4</v>
      </c>
      <c r="G20" s="38">
        <f>'WEEKLY COMPETITIVE REPORT'!G20</f>
        <v>5</v>
      </c>
      <c r="H20" s="15">
        <f>'WEEKLY COMPETITIVE REPORT'!H20/X4</f>
        <v>7176.381529144588</v>
      </c>
      <c r="I20" s="15">
        <f>'WEEKLY COMPETITIVE REPORT'!I20/X4</f>
        <v>9029.523088569265</v>
      </c>
      <c r="J20" s="23">
        <f>'WEEKLY COMPETITIVE REPORT'!J20</f>
        <v>1041</v>
      </c>
      <c r="K20" s="23">
        <f>'WEEKLY COMPETITIVE REPORT'!K20</f>
        <v>1315</v>
      </c>
      <c r="L20" s="65">
        <f>'WEEKLY COMPETITIVE REPORT'!L20</f>
        <v>-20.523138832997986</v>
      </c>
      <c r="M20" s="15">
        <f t="shared" si="0"/>
        <v>1435.2763058289177</v>
      </c>
      <c r="N20" s="38">
        <f>'WEEKLY COMPETITIVE REPORT'!N20</f>
        <v>5</v>
      </c>
      <c r="O20" s="15">
        <f>'WEEKLY COMPETITIVE REPORT'!O20/X4</f>
        <v>9697.199091597275</v>
      </c>
      <c r="P20" s="15">
        <f>'WEEKLY COMPETITIVE REPORT'!P20/X4</f>
        <v>12366.389099167298</v>
      </c>
      <c r="Q20" s="23">
        <f>'WEEKLY COMPETITIVE REPORT'!Q20</f>
        <v>1497</v>
      </c>
      <c r="R20" s="23">
        <f>'WEEKLY COMPETITIVE REPORT'!R20</f>
        <v>1922</v>
      </c>
      <c r="S20" s="65">
        <f>'WEEKLY COMPETITIVE REPORT'!S20</f>
        <v>-21.584231145935362</v>
      </c>
      <c r="T20" s="15">
        <f>'WEEKLY COMPETITIVE REPORT'!T20/X4</f>
        <v>90351.24905374716</v>
      </c>
      <c r="U20" s="15">
        <f t="shared" si="1"/>
        <v>1939.4398183194548</v>
      </c>
      <c r="V20" s="26">
        <f t="shared" si="2"/>
        <v>100048.44814534443</v>
      </c>
      <c r="W20" s="23">
        <f>'WEEKLY COMPETITIVE REPORT'!W20</f>
        <v>13813</v>
      </c>
      <c r="X20" s="57">
        <f>'WEEKLY COMPETITIVE REPORT'!X20</f>
        <v>15310</v>
      </c>
    </row>
    <row r="21" spans="1:24" ht="12.75">
      <c r="A21" s="51">
        <v>8</v>
      </c>
      <c r="B21" s="4">
        <f>'WEEKLY COMPETITIVE REPORT'!B21</f>
        <v>8</v>
      </c>
      <c r="C21" s="4" t="str">
        <f>'WEEKLY COMPETITIVE REPORT'!C21</f>
        <v>JULIE &amp; JULIA</v>
      </c>
      <c r="D21" s="4" t="str">
        <f>'WEEKLY COMPETITIVE REPORT'!D21</f>
        <v>SONY</v>
      </c>
      <c r="E21" s="4" t="str">
        <f>'WEEKLY COMPETITIVE REPORT'!E21</f>
        <v>CF</v>
      </c>
      <c r="F21" s="38">
        <f>'WEEKLY COMPETITIVE REPORT'!F21</f>
        <v>6</v>
      </c>
      <c r="G21" s="38">
        <f>'WEEKLY COMPETITIVE REPORT'!G21</f>
        <v>3</v>
      </c>
      <c r="H21" s="15">
        <f>'WEEKLY COMPETITIVE REPORT'!H21/X4</f>
        <v>3682.0590461771385</v>
      </c>
      <c r="I21" s="15">
        <f>'WEEKLY COMPETITIVE REPORT'!I21/X4</f>
        <v>4051.4761544284634</v>
      </c>
      <c r="J21" s="23">
        <f>'WEEKLY COMPETITIVE REPORT'!J21</f>
        <v>463</v>
      </c>
      <c r="K21" s="23">
        <f>'WEEKLY COMPETITIVE REPORT'!K21</f>
        <v>526</v>
      </c>
      <c r="L21" s="65">
        <f>'WEEKLY COMPETITIVE REPORT'!L21</f>
        <v>-9.118086696562031</v>
      </c>
      <c r="M21" s="15">
        <f aca="true" t="shared" si="3" ref="M21:M33">H21/G21</f>
        <v>1227.3530153923796</v>
      </c>
      <c r="N21" s="38">
        <f>'WEEKLY COMPETITIVE REPORT'!N21</f>
        <v>3</v>
      </c>
      <c r="O21" s="15">
        <f>'WEEKLY COMPETITIVE REPORT'!O21/X4</f>
        <v>5765.329295987888</v>
      </c>
      <c r="P21" s="15">
        <f>'WEEKLY COMPETITIVE REPORT'!P21/X4</f>
        <v>6034.822104466313</v>
      </c>
      <c r="Q21" s="23">
        <f>'WEEKLY COMPETITIVE REPORT'!Q21</f>
        <v>768</v>
      </c>
      <c r="R21" s="23">
        <f>'WEEKLY COMPETITIVE REPORT'!R21</f>
        <v>804</v>
      </c>
      <c r="S21" s="65">
        <f>'WEEKLY COMPETITIVE REPORT'!S21</f>
        <v>-4.46562970396387</v>
      </c>
      <c r="T21" s="15">
        <f>'WEEKLY COMPETITIVE REPORT'!T21/X4</f>
        <v>57594.24678274035</v>
      </c>
      <c r="U21" s="15">
        <f aca="true" t="shared" si="4" ref="U21:U33">O21/N21</f>
        <v>1921.7764319959626</v>
      </c>
      <c r="V21" s="26">
        <f aca="true" t="shared" si="5" ref="V21:V33">O21+T21</f>
        <v>63359.57607872824</v>
      </c>
      <c r="W21" s="23">
        <f>'WEEKLY COMPETITIVE REPORT'!W21</f>
        <v>8055</v>
      </c>
      <c r="X21" s="57">
        <f>'WEEKLY COMPETITIVE REPORT'!X21</f>
        <v>8823</v>
      </c>
    </row>
    <row r="22" spans="1:24" ht="12.75">
      <c r="A22" s="51">
        <v>9</v>
      </c>
      <c r="B22" s="4">
        <f>'WEEKLY COMPETITIVE REPORT'!B22</f>
        <v>5</v>
      </c>
      <c r="C22" s="4" t="str">
        <f>'WEEKLY COMPETITIVE REPORT'!C22</f>
        <v>UP</v>
      </c>
      <c r="D22" s="4" t="str">
        <f>'WEEKLY COMPETITIVE REPORT'!D22</f>
        <v>WDI</v>
      </c>
      <c r="E22" s="4" t="str">
        <f>'WEEKLY COMPETITIVE REPORT'!E22</f>
        <v>CENEX</v>
      </c>
      <c r="F22" s="38">
        <f>'WEEKLY COMPETITIVE REPORT'!F22</f>
        <v>9</v>
      </c>
      <c r="G22" s="38">
        <f>'WEEKLY COMPETITIVE REPORT'!G22</f>
        <v>18</v>
      </c>
      <c r="H22" s="15">
        <f>'WEEKLY COMPETITIVE REPORT'!H22/X4</f>
        <v>2997.7289931869796</v>
      </c>
      <c r="I22" s="15">
        <f>'WEEKLY COMPETITIVE REPORT'!I22/X4</f>
        <v>13130.961392884179</v>
      </c>
      <c r="J22" s="23">
        <f>'WEEKLY COMPETITIVE REPORT'!J22</f>
        <v>428</v>
      </c>
      <c r="K22" s="23">
        <f>'WEEKLY COMPETITIVE REPORT'!K22</f>
        <v>1722</v>
      </c>
      <c r="L22" s="65">
        <f>'WEEKLY COMPETITIVE REPORT'!L22</f>
        <v>-77.1705292286406</v>
      </c>
      <c r="M22" s="15">
        <f t="shared" si="3"/>
        <v>166.54049962149887</v>
      </c>
      <c r="N22" s="38">
        <f>'WEEKLY COMPETITIVE REPORT'!N22</f>
        <v>18</v>
      </c>
      <c r="O22" s="15">
        <f>'WEEKLY COMPETITIVE REPORT'!O22/X4</f>
        <v>3542.770628311885</v>
      </c>
      <c r="P22" s="15">
        <f>'WEEKLY COMPETITIVE REPORT'!P22/X4</f>
        <v>16437.54731264194</v>
      </c>
      <c r="Q22" s="23">
        <f>'WEEKLY COMPETITIVE REPORT'!Q22</f>
        <v>620</v>
      </c>
      <c r="R22" s="23">
        <f>'WEEKLY COMPETITIVE REPORT'!R22</f>
        <v>2316</v>
      </c>
      <c r="S22" s="65">
        <f>'WEEKLY COMPETITIVE REPORT'!S22</f>
        <v>-78.44708483006356</v>
      </c>
      <c r="T22" s="15">
        <f>'WEEKLY COMPETITIVE REPORT'!T22/X4</f>
        <v>358548.06964420894</v>
      </c>
      <c r="U22" s="15">
        <f t="shared" si="4"/>
        <v>196.8205904617714</v>
      </c>
      <c r="V22" s="26">
        <f t="shared" si="5"/>
        <v>362090.84027252084</v>
      </c>
      <c r="W22" s="23">
        <f>'WEEKLY COMPETITIVE REPORT'!W22</f>
        <v>50256</v>
      </c>
      <c r="X22" s="57">
        <f>'WEEKLY COMPETITIVE REPORT'!X22</f>
        <v>50876</v>
      </c>
    </row>
    <row r="23" spans="1:24" ht="12.75">
      <c r="A23" s="51">
        <v>10</v>
      </c>
      <c r="B23" s="4">
        <f>'WEEKLY COMPETITIVE REPORT'!B23</f>
        <v>13</v>
      </c>
      <c r="C23" s="4" t="str">
        <f>'WEEKLY COMPETITIVE REPORT'!C23</f>
        <v>INGLOURIOUS BASTERDS</v>
      </c>
      <c r="D23" s="4" t="str">
        <f>'WEEKLY COMPETITIVE REPORT'!D23</f>
        <v>UNI</v>
      </c>
      <c r="E23" s="4" t="str">
        <f>'WEEKLY COMPETITIVE REPORT'!E23</f>
        <v>Karantanija</v>
      </c>
      <c r="F23" s="38">
        <f>'WEEKLY COMPETITIVE REPORT'!F23</f>
        <v>14</v>
      </c>
      <c r="G23" s="38">
        <f>'WEEKLY COMPETITIVE REPORT'!G23</f>
        <v>7</v>
      </c>
      <c r="H23" s="15">
        <f>'WEEKLY COMPETITIVE REPORT'!H23/X4</f>
        <v>2090.8402725208175</v>
      </c>
      <c r="I23" s="15">
        <f>'WEEKLY COMPETITIVE REPORT'!I23/X4</f>
        <v>1323.2399697199091</v>
      </c>
      <c r="J23" s="23">
        <f>'WEEKLY COMPETITIVE REPORT'!J23</f>
        <v>257</v>
      </c>
      <c r="K23" s="23">
        <f>'WEEKLY COMPETITIVE REPORT'!K23</f>
        <v>171</v>
      </c>
      <c r="L23" s="65">
        <f>'WEEKLY COMPETITIVE REPORT'!L23</f>
        <v>58.00915331807781</v>
      </c>
      <c r="M23" s="15">
        <f t="shared" si="3"/>
        <v>298.6914675029739</v>
      </c>
      <c r="N23" s="38">
        <f>'WEEKLY COMPETITIVE REPORT'!N23</f>
        <v>7</v>
      </c>
      <c r="O23" s="15">
        <f>'WEEKLY COMPETITIVE REPORT'!O23/X4</f>
        <v>3115.8213474640424</v>
      </c>
      <c r="P23" s="15">
        <f>'WEEKLY COMPETITIVE REPORT'!P23/X4</f>
        <v>1900.0757002271007</v>
      </c>
      <c r="Q23" s="23">
        <f>'WEEKLY COMPETITIVE REPORT'!Q23</f>
        <v>397</v>
      </c>
      <c r="R23" s="23">
        <f>'WEEKLY COMPETITIVE REPORT'!R23</f>
        <v>254</v>
      </c>
      <c r="S23" s="65">
        <f>'WEEKLY COMPETITIVE REPORT'!S23</f>
        <v>63.98406374501994</v>
      </c>
      <c r="T23" s="15">
        <f>'WEEKLY COMPETITIVE REPORT'!T23/X4</f>
        <v>395112.79333838006</v>
      </c>
      <c r="U23" s="15">
        <f t="shared" si="4"/>
        <v>445.1173353520061</v>
      </c>
      <c r="V23" s="26">
        <f t="shared" si="5"/>
        <v>398228.6146858441</v>
      </c>
      <c r="W23" s="23">
        <f>'WEEKLY COMPETITIVE REPORT'!W23</f>
        <v>58715</v>
      </c>
      <c r="X23" s="57">
        <f>'WEEKLY COMPETITIVE REPORT'!X23</f>
        <v>59112</v>
      </c>
    </row>
    <row r="24" spans="1:24" ht="12.75">
      <c r="A24" s="51">
        <v>11</v>
      </c>
      <c r="B24" s="4">
        <f>'WEEKLY COMPETITIVE REPORT'!B24</f>
        <v>11</v>
      </c>
      <c r="C24" s="4" t="str">
        <f>'WEEKLY COMPETITIVE REPORT'!C24</f>
        <v>GARFIELD'S FUN FEST</v>
      </c>
      <c r="D24" s="4" t="str">
        <f>'WEEKLY COMPETITIVE REPORT'!D24</f>
        <v>INDEP</v>
      </c>
      <c r="E24" s="4" t="str">
        <f>'WEEKLY COMPETITIVE REPORT'!E24</f>
        <v>Kolosej</v>
      </c>
      <c r="F24" s="38">
        <f>'WEEKLY COMPETITIVE REPORT'!F24</f>
        <v>13</v>
      </c>
      <c r="G24" s="38">
        <f>'WEEKLY COMPETITIVE REPORT'!G24</f>
        <v>5</v>
      </c>
      <c r="H24" s="15">
        <f>'WEEKLY COMPETITIVE REPORT'!H24/X4</f>
        <v>2119.6063588190764</v>
      </c>
      <c r="I24" s="15">
        <f>'WEEKLY COMPETITIVE REPORT'!I24/X4</f>
        <v>2399.697199091597</v>
      </c>
      <c r="J24" s="23">
        <f>'WEEKLY COMPETITIVE REPORT'!J24</f>
        <v>320</v>
      </c>
      <c r="K24" s="23">
        <f>'WEEKLY COMPETITIVE REPORT'!K24</f>
        <v>355</v>
      </c>
      <c r="L24" s="65">
        <f>'WEEKLY COMPETITIVE REPORT'!L24</f>
        <v>-11.67192429022083</v>
      </c>
      <c r="M24" s="15">
        <f t="shared" si="3"/>
        <v>423.9212717638153</v>
      </c>
      <c r="N24" s="38">
        <f>'WEEKLY COMPETITIVE REPORT'!N24</f>
        <v>5</v>
      </c>
      <c r="O24" s="15">
        <f>'WEEKLY COMPETITIVE REPORT'!O24/X4</f>
        <v>2554.1256623769873</v>
      </c>
      <c r="P24" s="15">
        <f>'WEEKLY COMPETITIVE REPORT'!P24/X4</f>
        <v>2640.423921271764</v>
      </c>
      <c r="Q24" s="23">
        <f>'WEEKLY COMPETITIVE REPORT'!Q24</f>
        <v>397</v>
      </c>
      <c r="R24" s="23">
        <f>'WEEKLY COMPETITIVE REPORT'!R24</f>
        <v>397</v>
      </c>
      <c r="S24" s="65">
        <f>'WEEKLY COMPETITIVE REPORT'!S24</f>
        <v>-3.268348623853214</v>
      </c>
      <c r="T24" s="15">
        <f>'WEEKLY COMPETITIVE REPORT'!T24/X4</f>
        <v>149791.06737320212</v>
      </c>
      <c r="U24" s="15">
        <f t="shared" si="4"/>
        <v>510.8251324753975</v>
      </c>
      <c r="V24" s="26">
        <f t="shared" si="5"/>
        <v>152345.1930355791</v>
      </c>
      <c r="W24" s="23">
        <f>'WEEKLY COMPETITIVE REPORT'!W24</f>
        <v>25501</v>
      </c>
      <c r="X24" s="57">
        <f>'WEEKLY COMPETITIVE REPORT'!X24</f>
        <v>25898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9:06 (domes)</v>
      </c>
      <c r="D25" s="4" t="str">
        <f>'WEEKLY COMPETITIVE REPORT'!D25</f>
        <v>INDEP</v>
      </c>
      <c r="E25" s="4" t="str">
        <f>'WEEKLY COMPETITIVE REPORT'!E25</f>
        <v>Cinemania</v>
      </c>
      <c r="F25" s="38">
        <f>'WEEKLY COMPETITIVE REPORT'!F25</f>
        <v>4</v>
      </c>
      <c r="G25" s="38">
        <f>'WEEKLY COMPETITIVE REPORT'!G25</f>
        <v>4</v>
      </c>
      <c r="H25" s="15">
        <f>'WEEKLY COMPETITIVE REPORT'!H25/X4</f>
        <v>1085.5412566237699</v>
      </c>
      <c r="I25" s="15">
        <f>'WEEKLY COMPETITIVE REPORT'!I25/X4</f>
        <v>1788.0393641180924</v>
      </c>
      <c r="J25" s="23">
        <f>'WEEKLY COMPETITIVE REPORT'!J25</f>
        <v>154</v>
      </c>
      <c r="K25" s="23">
        <f>'WEEKLY COMPETITIVE REPORT'!K25</f>
        <v>255</v>
      </c>
      <c r="L25" s="65">
        <f>'WEEKLY COMPETITIVE REPORT'!L25</f>
        <v>-39.288738357324306</v>
      </c>
      <c r="M25" s="15">
        <f t="shared" si="3"/>
        <v>271.38531415594247</v>
      </c>
      <c r="N25" s="38">
        <f>'WEEKLY COMPETITIVE REPORT'!N25</f>
        <v>4</v>
      </c>
      <c r="O25" s="15">
        <f>'WEEKLY COMPETITIVE REPORT'!O25/X4</f>
        <v>1922.7857683573052</v>
      </c>
      <c r="P25" s="15">
        <f>'WEEKLY COMPETITIVE REPORT'!P25/X4</f>
        <v>2843.30052990159</v>
      </c>
      <c r="Q25" s="23">
        <f>'WEEKLY COMPETITIVE REPORT'!Q25</f>
        <v>292</v>
      </c>
      <c r="R25" s="23">
        <f>'WEEKLY COMPETITIVE REPORT'!R25</f>
        <v>433</v>
      </c>
      <c r="S25" s="65">
        <f>'WEEKLY COMPETITIVE REPORT'!S25</f>
        <v>-32.37486687965921</v>
      </c>
      <c r="T25" s="15">
        <f>'WEEKLY COMPETITIVE REPORT'!T25/X4</f>
        <v>19052.233156699473</v>
      </c>
      <c r="U25" s="15">
        <f t="shared" si="4"/>
        <v>480.6964420893263</v>
      </c>
      <c r="V25" s="26">
        <f t="shared" si="5"/>
        <v>20975.01892505678</v>
      </c>
      <c r="W25" s="23">
        <f>'WEEKLY COMPETITIVE REPORT'!W25</f>
        <v>3202</v>
      </c>
      <c r="X25" s="57">
        <f>'WEEKLY COMPETITIVE REPORT'!X25</f>
        <v>3494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SLOVENKA (domes)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8</v>
      </c>
      <c r="G26" s="38">
        <f>'WEEKLY COMPETITIVE REPORT'!G26</f>
        <v>7</v>
      </c>
      <c r="H26" s="15">
        <f>'WEEKLY COMPETITIVE REPORT'!H26/X4</f>
        <v>678.2740348221045</v>
      </c>
      <c r="I26" s="15">
        <f>'WEEKLY COMPETITIVE REPORT'!I26/X4</f>
        <v>1170.325510976533</v>
      </c>
      <c r="J26" s="23">
        <f>'WEEKLY COMPETITIVE REPORT'!J26</f>
        <v>103</v>
      </c>
      <c r="K26" s="23">
        <f>'WEEKLY COMPETITIVE REPORT'!K26</f>
        <v>182</v>
      </c>
      <c r="L26" s="65">
        <f>'WEEKLY COMPETITIVE REPORT'!L26</f>
        <v>-42.04398447606727</v>
      </c>
      <c r="M26" s="15">
        <f t="shared" si="3"/>
        <v>96.89629068887207</v>
      </c>
      <c r="N26" s="38">
        <f>'WEEKLY COMPETITIVE REPORT'!N26</f>
        <v>7</v>
      </c>
      <c r="O26" s="15">
        <f>'WEEKLY COMPETITIVE REPORT'!O26/X4</f>
        <v>1582.1347464042392</v>
      </c>
      <c r="P26" s="15">
        <f>'WEEKLY COMPETITIVE REPORT'!P26/X4</f>
        <v>2243.7547312641937</v>
      </c>
      <c r="Q26" s="23">
        <f>'WEEKLY COMPETITIVE REPORT'!Q26</f>
        <v>265</v>
      </c>
      <c r="R26" s="23">
        <f>'WEEKLY COMPETITIVE REPORT'!R26</f>
        <v>603</v>
      </c>
      <c r="S26" s="65">
        <f>'WEEKLY COMPETITIVE REPORT'!S26</f>
        <v>-29.48717948717949</v>
      </c>
      <c r="T26" s="15">
        <f>'WEEKLY COMPETITIVE REPORT'!T26/X4</f>
        <v>106003.02800908402</v>
      </c>
      <c r="U26" s="15">
        <f t="shared" si="4"/>
        <v>226.0192494863199</v>
      </c>
      <c r="V26" s="26">
        <f t="shared" si="5"/>
        <v>107585.16275548826</v>
      </c>
      <c r="W26" s="23">
        <f>'WEEKLY COMPETITIVE REPORT'!W26</f>
        <v>17634</v>
      </c>
      <c r="X26" s="57">
        <f>'WEEKLY COMPETITIVE REPORT'!X26</f>
        <v>17899</v>
      </c>
    </row>
    <row r="27" spans="1:24" ht="12.75" customHeight="1">
      <c r="A27" s="51">
        <v>14</v>
      </c>
      <c r="B27" s="4">
        <f>'WEEKLY COMPETITIVE REPORT'!B27</f>
        <v>14</v>
      </c>
      <c r="C27" s="4" t="str">
        <f>'WEEKLY COMPETITIVE REPORT'!C27</f>
        <v>SURROGATES</v>
      </c>
      <c r="D27" s="4" t="str">
        <f>'WEEKLY COMPETITIVE REPORT'!D27</f>
        <v>WDI</v>
      </c>
      <c r="E27" s="4" t="str">
        <f>'WEEKLY COMPETITIVE REPORT'!E27</f>
        <v>CENEX</v>
      </c>
      <c r="F27" s="38">
        <f>'WEEKLY COMPETITIVE REPORT'!F27</f>
        <v>5</v>
      </c>
      <c r="G27" s="38">
        <f>'WEEKLY COMPETITIVE REPORT'!G27</f>
        <v>8</v>
      </c>
      <c r="H27" s="15">
        <f>'WEEKLY COMPETITIVE REPORT'!H27/X4</f>
        <v>676.7600302800909</v>
      </c>
      <c r="I27" s="15">
        <f>'WEEKLY COMPETITIVE REPORT'!I27/X17</f>
        <v>0.05132263169794257</v>
      </c>
      <c r="J27" s="23">
        <f>'WEEKLY COMPETITIVE REPORT'!J27</f>
        <v>110</v>
      </c>
      <c r="K27" s="23">
        <f>'WEEKLY COMPETITIVE REPORT'!K27</f>
        <v>213</v>
      </c>
      <c r="L27" s="65">
        <f>'WEEKLY COMPETITIVE REPORT'!L27</f>
        <v>-50.77092511013216</v>
      </c>
      <c r="M27" s="15">
        <f t="shared" si="3"/>
        <v>84.59500378501136</v>
      </c>
      <c r="N27" s="38">
        <f>'WEEKLY COMPETITIVE REPORT'!N27</f>
        <v>8</v>
      </c>
      <c r="O27" s="15">
        <f>'WEEKLY COMPETITIVE REPORT'!O27/X4</f>
        <v>779.7123391370175</v>
      </c>
      <c r="P27" s="15">
        <f>'WEEKLY COMPETITIVE REPORT'!P27/X17</f>
        <v>0.06596201673072576</v>
      </c>
      <c r="Q27" s="23">
        <f>'WEEKLY COMPETITIVE REPORT'!Q27</f>
        <v>134</v>
      </c>
      <c r="R27" s="23">
        <f>'WEEKLY COMPETITIVE REPORT'!R27</f>
        <v>289</v>
      </c>
      <c r="S27" s="65">
        <f>'WEEKLY COMPETITIVE REPORT'!S27</f>
        <v>-55.86975149957155</v>
      </c>
      <c r="T27" s="15">
        <f>'WEEKLY COMPETITIVE REPORT'!T27/X17</f>
        <v>1.7294257291431154</v>
      </c>
      <c r="U27" s="15">
        <f t="shared" si="4"/>
        <v>97.46404239212718</v>
      </c>
      <c r="V27" s="26">
        <f t="shared" si="5"/>
        <v>781.4417648661606</v>
      </c>
      <c r="W27" s="23">
        <f>'WEEKLY COMPETITIVE REPORT'!W27</f>
        <v>7387</v>
      </c>
      <c r="X27" s="57">
        <f>'WEEKLY COMPETITIVE REPORT'!X27</f>
        <v>7521</v>
      </c>
    </row>
    <row r="28" spans="1:24" ht="12.75">
      <c r="A28" s="51">
        <v>15</v>
      </c>
      <c r="B28" s="4">
        <f>'WEEKLY COMPETITIVE REPORT'!B28</f>
        <v>16</v>
      </c>
      <c r="C28" s="4" t="str">
        <f>'WEEKLY COMPETITIVE REPORT'!C28</f>
        <v>WHITEOUT</v>
      </c>
      <c r="D28" s="4" t="str">
        <f>'WEEKLY COMPETITIVE REPORT'!D28</f>
        <v>WB</v>
      </c>
      <c r="E28" s="4" t="str">
        <f>'WEEKLY COMPETITIVE REPORT'!E28</f>
        <v>Blitz</v>
      </c>
      <c r="F28" s="38">
        <f>'WEEKLY COMPETITIVE REPORT'!F28</f>
        <v>6</v>
      </c>
      <c r="G28" s="38">
        <f>'WEEKLY COMPETITIVE REPORT'!G28</f>
        <v>4</v>
      </c>
      <c r="H28" s="15">
        <f>'WEEKLY COMPETITIVE REPORT'!H28/X4</f>
        <v>558.6676760030281</v>
      </c>
      <c r="I28" s="15">
        <f>'WEEKLY COMPETITIVE REPORT'!I28/X17</f>
        <v>0.052566131584897126</v>
      </c>
      <c r="J28" s="23">
        <f>'WEEKLY COMPETITIVE REPORT'!J28</f>
        <v>86</v>
      </c>
      <c r="K28" s="23">
        <f>'WEEKLY COMPETITIVE REPORT'!K28</f>
        <v>208</v>
      </c>
      <c r="L28" s="65">
        <f>'WEEKLY COMPETITIVE REPORT'!L28</f>
        <v>-60.32258064516129</v>
      </c>
      <c r="M28" s="15">
        <f t="shared" si="3"/>
        <v>139.66691900075702</v>
      </c>
      <c r="N28" s="38">
        <f>'WEEKLY COMPETITIVE REPORT'!N28</f>
        <v>4</v>
      </c>
      <c r="O28" s="15">
        <f>'WEEKLY COMPETITIVE REPORT'!O28/X4</f>
        <v>626.7978803936412</v>
      </c>
      <c r="P28" s="15">
        <f>'WEEKLY COMPETITIVE REPORT'!P28/X17</f>
        <v>0.06290978973547366</v>
      </c>
      <c r="Q28" s="23">
        <f>'WEEKLY COMPETITIVE REPORT'!Q28</f>
        <v>103</v>
      </c>
      <c r="R28" s="23">
        <f>'WEEKLY COMPETITIVE REPORT'!R28</f>
        <v>268</v>
      </c>
      <c r="S28" s="65">
        <f>'WEEKLY COMPETITIVE REPORT'!S28</f>
        <v>-62.80323450134771</v>
      </c>
      <c r="T28" s="15">
        <f>'WEEKLY COMPETITIVE REPORT'!T28/X17</f>
        <v>1.4206420981234456</v>
      </c>
      <c r="U28" s="15">
        <f t="shared" si="4"/>
        <v>156.6994700984103</v>
      </c>
      <c r="V28" s="26">
        <f t="shared" si="5"/>
        <v>628.2185224917647</v>
      </c>
      <c r="W28" s="23">
        <f>'WEEKLY COMPETITIVE REPORT'!W28</f>
        <v>6063</v>
      </c>
      <c r="X28" s="57">
        <f>'WEEKLY COMPETITIVE REPORT'!X28</f>
        <v>6166</v>
      </c>
    </row>
    <row r="29" spans="1:24" ht="12.75">
      <c r="A29" s="51">
        <v>16</v>
      </c>
      <c r="B29" s="4">
        <f>'WEEKLY COMPETITIVE REPORT'!B29</f>
        <v>20</v>
      </c>
      <c r="C29" s="4" t="str">
        <f>'WEEKLY COMPETITIVE REPORT'!C29</f>
        <v>ORPHAN</v>
      </c>
      <c r="D29" s="4" t="str">
        <f>'WEEKLY COMPETITIVE REPORT'!D29</f>
        <v>WB</v>
      </c>
      <c r="E29" s="4" t="str">
        <f>'WEEKLY COMPETITIVE REPORT'!E29</f>
        <v>Blitz</v>
      </c>
      <c r="F29" s="38">
        <f>'WEEKLY COMPETITIVE REPORT'!F29</f>
        <v>8</v>
      </c>
      <c r="G29" s="38">
        <f>'WEEKLY COMPETITIVE REPORT'!G29</f>
        <v>6</v>
      </c>
      <c r="H29" s="15">
        <f>'WEEKLY COMPETITIVE REPORT'!H29/X4</f>
        <v>171.08251324753974</v>
      </c>
      <c r="I29" s="15">
        <f>'WEEKLY COMPETITIVE REPORT'!I29/X17</f>
        <v>0.016504634863215014</v>
      </c>
      <c r="J29" s="23">
        <f>'WEEKLY COMPETITIVE REPORT'!J29</f>
        <v>32</v>
      </c>
      <c r="K29" s="23">
        <f>'WEEKLY COMPETITIVE REPORT'!K29</f>
        <v>53</v>
      </c>
      <c r="L29" s="65">
        <f>'WEEKLY COMPETITIVE REPORT'!L29</f>
        <v>-61.3013698630137</v>
      </c>
      <c r="M29" s="15">
        <f t="shared" si="3"/>
        <v>28.51375220792329</v>
      </c>
      <c r="N29" s="38">
        <f>'WEEKLY COMPETITIVE REPORT'!N29</f>
        <v>6</v>
      </c>
      <c r="O29" s="15">
        <f>'WEEKLY COMPETITIVE REPORT'!O29/X4</f>
        <v>514.7615442846329</v>
      </c>
      <c r="P29" s="15">
        <f>'WEEKLY COMPETITIVE REPORT'!P29/X17</f>
        <v>0.025209134071896903</v>
      </c>
      <c r="Q29" s="23">
        <f>'WEEKLY COMPETITIVE REPORT'!Q29</f>
        <v>101</v>
      </c>
      <c r="R29" s="23">
        <f>'WEEKLY COMPETITIVE REPORT'!R29</f>
        <v>85</v>
      </c>
      <c r="S29" s="65">
        <f>'WEEKLY COMPETITIVE REPORT'!S29</f>
        <v>-23.766816143497763</v>
      </c>
      <c r="T29" s="15">
        <f>'WEEKLY COMPETITIVE REPORT'!T29/X4</f>
        <v>74245.26873580621</v>
      </c>
      <c r="U29" s="15">
        <f t="shared" si="4"/>
        <v>85.79359071410549</v>
      </c>
      <c r="V29" s="26">
        <f t="shared" si="5"/>
        <v>74760.03028009084</v>
      </c>
      <c r="W29" s="23">
        <f>'WEEKLY COMPETITIVE REPORT'!W29</f>
        <v>11198</v>
      </c>
      <c r="X29" s="57">
        <f>'WEEKLY COMPETITIVE REPORT'!X29</f>
        <v>11299</v>
      </c>
    </row>
    <row r="30" spans="1:24" ht="12.75">
      <c r="A30" s="52">
        <v>17</v>
      </c>
      <c r="B30" s="4">
        <f>'WEEKLY COMPETITIVE REPORT'!B30</f>
        <v>10</v>
      </c>
      <c r="C30" s="4" t="str">
        <f>'WEEKLY COMPETITIVE REPORT'!C30</f>
        <v>THE FINAL DESTINATION</v>
      </c>
      <c r="D30" s="4" t="str">
        <f>'WEEKLY COMPETITIVE REPORT'!D30</f>
        <v>WB</v>
      </c>
      <c r="E30" s="4" t="str">
        <f>'WEEKLY COMPETITIVE REPORT'!E30</f>
        <v>Blitz</v>
      </c>
      <c r="F30" s="38">
        <f>'WEEKLY COMPETITIVE REPORT'!F30</f>
        <v>12</v>
      </c>
      <c r="G30" s="38">
        <f>'WEEKLY COMPETITIVE REPORT'!G30</f>
        <v>10</v>
      </c>
      <c r="H30" s="15">
        <f>'WEEKLY COMPETITIVE REPORT'!H30/X4</f>
        <v>148.37244511733536</v>
      </c>
      <c r="I30" s="15">
        <f>'WEEKLY COMPETITIVE REPORT'!I30/X17</f>
        <v>0.06969251639158942</v>
      </c>
      <c r="J30" s="23">
        <f>'WEEKLY COMPETITIVE REPORT'!J30</f>
        <v>40</v>
      </c>
      <c r="K30" s="23">
        <f>'WEEKLY COMPETITIVE REPORT'!K30</f>
        <v>200</v>
      </c>
      <c r="L30" s="65">
        <f>'WEEKLY COMPETITIVE REPORT'!L30</f>
        <v>-92.05190592051906</v>
      </c>
      <c r="M30" s="15">
        <f t="shared" si="3"/>
        <v>14.837244511733536</v>
      </c>
      <c r="N30" s="38">
        <f>'WEEKLY COMPETITIVE REPORT'!N30</f>
        <v>10</v>
      </c>
      <c r="O30" s="15">
        <f>'WEEKLY COMPETITIVE REPORT'!O30/X4</f>
        <v>148.37244511733536</v>
      </c>
      <c r="P30" s="15">
        <f>'WEEKLY COMPETITIVE REPORT'!P30/X17</f>
        <v>0.09914085462355868</v>
      </c>
      <c r="Q30" s="23">
        <f>'WEEKLY COMPETITIVE REPORT'!Q30</f>
        <v>40</v>
      </c>
      <c r="R30" s="23">
        <f>'WEEKLY COMPETITIVE REPORT'!R30</f>
        <v>293</v>
      </c>
      <c r="S30" s="65">
        <f>'WEEKLY COMPETITIVE REPORT'!S30</f>
        <v>-94.4127708095781</v>
      </c>
      <c r="T30" s="15">
        <f>'WEEKLY COMPETITIVE REPORT'!T30/X4</f>
        <v>303538.2286146859</v>
      </c>
      <c r="U30" s="15">
        <f t="shared" si="4"/>
        <v>14.837244511733536</v>
      </c>
      <c r="V30" s="26">
        <f t="shared" si="5"/>
        <v>303686.6010598032</v>
      </c>
      <c r="W30" s="23">
        <f>'WEEKLY COMPETITIVE REPORT'!W30</f>
        <v>35612</v>
      </c>
      <c r="X30" s="57">
        <f>'WEEKLY COMPETITIVE REPORT'!X30</f>
        <v>35652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129</v>
      </c>
      <c r="H34" s="33">
        <f>SUM(H14:H33)</f>
        <v>210420.89326267983</v>
      </c>
      <c r="I34" s="32">
        <f>SUM(I14:I33)</f>
        <v>247998.6760813725</v>
      </c>
      <c r="J34" s="32">
        <f>SUM(J14:J33)</f>
        <v>29483</v>
      </c>
      <c r="K34" s="32">
        <f>SUM(K14:K33)</f>
        <v>35743</v>
      </c>
      <c r="L34" s="65">
        <f>'WEEKLY COMPETITIVE REPORT'!L34</f>
        <v>-22.500041821639073</v>
      </c>
      <c r="M34" s="33">
        <f>H34/G34</f>
        <v>1631.1697152145723</v>
      </c>
      <c r="N34" s="41">
        <f>'WEEKLY COMPETITIVE REPORT'!N34</f>
        <v>129</v>
      </c>
      <c r="O34" s="32">
        <f>SUM(O14:O33)</f>
        <v>280193.7925813778</v>
      </c>
      <c r="P34" s="32">
        <f>SUM(P14:P33)</f>
        <v>343153.9246828096</v>
      </c>
      <c r="Q34" s="32">
        <f>SUM(Q14:Q33)</f>
        <v>41272</v>
      </c>
      <c r="R34" s="32">
        <f>SUM(R14:R33)</f>
        <v>52490</v>
      </c>
      <c r="S34" s="66">
        <f>O34/P34-100%</f>
        <v>-0.18347490024958424</v>
      </c>
      <c r="T34" s="32">
        <f>SUM(T14:T33)</f>
        <v>2294009.206085996</v>
      </c>
      <c r="U34" s="33">
        <f>O34/N34</f>
        <v>2172.0449037316107</v>
      </c>
      <c r="V34" s="32">
        <f>SUM(V14:V33)</f>
        <v>2574202.9986673733</v>
      </c>
      <c r="W34" s="32">
        <f>SUM(W14:W33)</f>
        <v>351840</v>
      </c>
      <c r="X34" s="36">
        <f>SUM(X14:X33)</f>
        <v>393112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2009-11-26T13:32:40Z</dcterms:modified>
  <cp:category/>
  <cp:version/>
  <cp:contentType/>
  <cp:contentStatus/>
</cp:coreProperties>
</file>