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8045" windowHeight="104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<sst xmlns="http://schemas.openxmlformats.org/spreadsheetml/2006/main" count="242" uniqueCount="79">
  <si>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</si>
  <si>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</si>
  <si>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</si>
  <si>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</si>
  <si>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</si>
  <si>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</si>
  <si>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</si>
  <si>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</si>
  <si>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</si>
  <si>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</si>
  <si>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</si>
  <si>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</si>
  <si>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</si>
  <si>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</si>
  <si>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</si>
  <si>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</si>
  <si>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</si>
  <si>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</si>
  <si>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</si>
  <si>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</si>
  <si>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</si>
  <si>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</si>
  <si>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</si>
  <si>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</si>
  <si>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</si>
  <si>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</si>
  <si>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</si>
  <si>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</si>
  <si>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</si>
  <si>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</si>
  <si>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</si>
  <si>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</si>
  <si>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</si>
  <si>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</si>
  <si>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</si>
  <si>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</si>
  <si>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</si>
  <si>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</si>
  <si>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</si>
  <si>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</si>
  <si>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</si>
  <si>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</si>
  <si>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</si>
  <si>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</si>
  <si>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</si>
  <si>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</si>
  <si>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</si>
  <si>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</si>
  <si>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</si>
  <si>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</si>
  <si>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</si>
  <si>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</si>
  <si>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</si>
  <si>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MY LIFE IN RUINS</t>
  </si>
  <si>
    <t>NEW MOON</t>
  </si>
  <si>
    <t>NIKO</t>
  </si>
  <si>
    <t>FIVIA</t>
  </si>
  <si>
    <t>OLD DOGS</t>
  </si>
  <si>
    <t>LOVE HAPPENS</t>
  </si>
  <si>
    <t>AVATAR</t>
  </si>
  <si>
    <t>FOX</t>
  </si>
  <si>
    <t>IT'S COMPLICATED</t>
  </si>
  <si>
    <t>COUPLES RETREAT</t>
  </si>
  <si>
    <t>PLANET 51</t>
  </si>
  <si>
    <t>CAPITALISM: A LOVE STORY</t>
  </si>
  <si>
    <t>COCO CHANEL &amp; IGOR STRAVINSKY</t>
  </si>
  <si>
    <t>SHERLOCK HOLMES</t>
  </si>
  <si>
    <t>UP IN THE AIR</t>
  </si>
  <si>
    <t>PAR</t>
  </si>
  <si>
    <t>DAYBREAKERS</t>
  </si>
  <si>
    <t>SIN NOMBRE</t>
  </si>
  <si>
    <t>BAD LIEUTENANT: NEW ORLEANS</t>
  </si>
  <si>
    <t>22 - Jan</t>
  </si>
  <si>
    <t>24 - Jan</t>
  </si>
  <si>
    <t>21 - Jan</t>
  </si>
  <si>
    <t>27 - Jan</t>
  </si>
  <si>
    <t>BOOK OF ELI</t>
  </si>
  <si>
    <t>PRINCESS AND THE FROG</t>
  </si>
  <si>
    <t>BELGRADE PHANTOM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</si>
</sst>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72</v>
      </c>
      <c r="K4" s="21"/>
      <c r="L4" s="87" t="s">
        <v>73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0.7118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74</v>
      </c>
      <c r="K5" s="8"/>
      <c r="L5" s="88" t="s">
        <v>75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40206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59</v>
      </c>
      <c r="D14" s="16" t="s">
        <v>60</v>
      </c>
      <c r="E14" s="16" t="s">
        <v>42</v>
      </c>
      <c r="F14" s="38">
        <v>6</v>
      </c>
      <c r="G14" s="38">
        <v>18</v>
      </c>
      <c r="H14" s="25">
        <v>73215</v>
      </c>
      <c r="I14" s="25">
        <v>87954</v>
      </c>
      <c r="J14" s="25">
        <v>13245</v>
      </c>
      <c r="K14" s="25">
        <v>15442</v>
      </c>
      <c r="L14" s="65">
        <f>(H14/I14*100)-100</f>
        <v>-16.757623303090256</v>
      </c>
      <c r="M14" s="15">
        <f>H14/G14</f>
        <v>4067.5</v>
      </c>
      <c r="N14" s="75">
        <v>18</v>
      </c>
      <c r="O14" s="15">
        <v>102905</v>
      </c>
      <c r="P14" s="15">
        <v>127750</v>
      </c>
      <c r="Q14" s="15">
        <v>19435</v>
      </c>
      <c r="R14" s="15">
        <v>23725</v>
      </c>
      <c r="S14" s="65">
        <f>(O14/P14*100)-100</f>
        <v>-19.448140900195696</v>
      </c>
      <c r="T14" s="77">
        <v>877405</v>
      </c>
      <c r="U14" s="15">
        <f>O14/N14</f>
        <v>5716.944444444444</v>
      </c>
      <c r="V14" s="77">
        <f>SUM(T14,O14)</f>
        <v>980310</v>
      </c>
      <c r="W14" s="77">
        <v>167147</v>
      </c>
      <c r="X14" s="78">
        <f>SUM(W14,Q14)</f>
        <v>186582</v>
      </c>
    </row>
    <row r="15" spans="1:24" ht="12.75">
      <c r="A15" s="74">
        <v>2</v>
      </c>
      <c r="B15" s="74">
        <v>2</v>
      </c>
      <c r="C15" s="4" t="s">
        <v>66</v>
      </c>
      <c r="D15" s="16" t="s">
        <v>43</v>
      </c>
      <c r="E15" s="16" t="s">
        <v>44</v>
      </c>
      <c r="F15" s="38">
        <v>3</v>
      </c>
      <c r="G15" s="38">
        <v>9</v>
      </c>
      <c r="H15" s="25">
        <v>18575</v>
      </c>
      <c r="I15" s="25">
        <v>30442</v>
      </c>
      <c r="J15" s="93">
        <v>3840</v>
      </c>
      <c r="K15" s="93">
        <v>6846</v>
      </c>
      <c r="L15" s="65">
        <f>(H15/I15*100)-100</f>
        <v>-38.98232704815715</v>
      </c>
      <c r="M15" s="15">
        <f>H15/G15</f>
        <v>2063.8888888888887</v>
      </c>
      <c r="N15" s="75">
        <v>9</v>
      </c>
      <c r="O15" s="76">
        <v>25991</v>
      </c>
      <c r="P15" s="76">
        <v>46050</v>
      </c>
      <c r="Q15" s="76">
        <v>5647</v>
      </c>
      <c r="R15" s="76">
        <v>9866</v>
      </c>
      <c r="S15" s="65">
        <f>(O15/P15*100)-100</f>
        <v>-43.559174809989145</v>
      </c>
      <c r="T15" s="77">
        <v>113156</v>
      </c>
      <c r="U15" s="15">
        <f>O15/N15</f>
        <v>2887.8888888888887</v>
      </c>
      <c r="V15" s="77">
        <f>SUM(T15,O15)</f>
        <v>139147</v>
      </c>
      <c r="W15" s="77">
        <v>24211</v>
      </c>
      <c r="X15" s="78">
        <f>SUM(W15,Q15)</f>
        <v>29858</v>
      </c>
    </row>
    <row r="16" spans="1:24" ht="12.75">
      <c r="A16" s="74">
        <v>3</v>
      </c>
      <c r="B16" s="74" t="s">
        <v>52</v>
      </c>
      <c r="C16" s="4" t="s">
        <v>77</v>
      </c>
      <c r="D16" s="16" t="s">
        <v>49</v>
      </c>
      <c r="E16" s="16" t="s">
        <v>50</v>
      </c>
      <c r="F16" s="38">
        <v>1</v>
      </c>
      <c r="G16" s="38">
        <v>9</v>
      </c>
      <c r="H16" s="15">
        <v>19758</v>
      </c>
      <c r="I16" s="15"/>
      <c r="J16" s="84">
        <v>4442</v>
      </c>
      <c r="K16" s="84"/>
      <c r="L16" s="65"/>
      <c r="M16" s="15">
        <f>H16/G16</f>
        <v>2195.3333333333335</v>
      </c>
      <c r="N16" s="39">
        <v>9</v>
      </c>
      <c r="O16" s="15">
        <v>25131</v>
      </c>
      <c r="P16" s="15"/>
      <c r="Q16" s="15">
        <v>5898</v>
      </c>
      <c r="R16" s="15"/>
      <c r="S16" s="65"/>
      <c r="T16" s="77">
        <v>1586</v>
      </c>
      <c r="U16" s="15">
        <f>O16/N16</f>
        <v>2792.3333333333335</v>
      </c>
      <c r="V16" s="77">
        <f>SUM(T16,O16)</f>
        <v>26717</v>
      </c>
      <c r="W16" s="77">
        <v>729</v>
      </c>
      <c r="X16" s="78">
        <f>SUM(W16,Q16)</f>
        <v>6627</v>
      </c>
    </row>
    <row r="17" spans="1:24" ht="12.75">
      <c r="A17" s="74">
        <v>4</v>
      </c>
      <c r="B17" s="74" t="s">
        <v>52</v>
      </c>
      <c r="C17" s="4" t="s">
        <v>76</v>
      </c>
      <c r="D17" s="16" t="s">
        <v>45</v>
      </c>
      <c r="E17" s="16" t="s">
        <v>44</v>
      </c>
      <c r="F17" s="38">
        <v>1</v>
      </c>
      <c r="G17" s="38">
        <v>6</v>
      </c>
      <c r="H17" s="15">
        <v>17667</v>
      </c>
      <c r="I17" s="15"/>
      <c r="J17" s="15">
        <v>3723</v>
      </c>
      <c r="K17" s="15"/>
      <c r="L17" s="65"/>
      <c r="M17" s="15">
        <f>H17/G17</f>
        <v>2944.5</v>
      </c>
      <c r="N17" s="75">
        <v>6</v>
      </c>
      <c r="O17" s="15">
        <v>25094</v>
      </c>
      <c r="P17" s="15"/>
      <c r="Q17" s="15">
        <v>5680</v>
      </c>
      <c r="R17" s="15"/>
      <c r="S17" s="65"/>
      <c r="T17" s="77">
        <v>2029</v>
      </c>
      <c r="U17" s="15">
        <f>O17/N17</f>
        <v>4182.333333333333</v>
      </c>
      <c r="V17" s="77">
        <f>SUM(T17,O17)</f>
        <v>27123</v>
      </c>
      <c r="W17" s="77">
        <v>513</v>
      </c>
      <c r="X17" s="78">
        <f>SUM(W17,Q17)</f>
        <v>6193</v>
      </c>
    </row>
    <row r="18" spans="1:24" ht="13.5" customHeight="1">
      <c r="A18" s="74">
        <v>5</v>
      </c>
      <c r="B18" s="74">
        <v>3</v>
      </c>
      <c r="C18" s="4" t="s">
        <v>67</v>
      </c>
      <c r="D18" s="16" t="s">
        <v>68</v>
      </c>
      <c r="E18" s="16" t="s">
        <v>36</v>
      </c>
      <c r="F18" s="38">
        <v>2</v>
      </c>
      <c r="G18" s="38">
        <v>5</v>
      </c>
      <c r="H18" s="15">
        <v>14978</v>
      </c>
      <c r="I18" s="15">
        <v>18505</v>
      </c>
      <c r="J18" s="25">
        <v>3166</v>
      </c>
      <c r="K18" s="25">
        <v>3906</v>
      </c>
      <c r="L18" s="65">
        <f>(H18/I18*100)-100</f>
        <v>-19.059713590921362</v>
      </c>
      <c r="M18" s="15">
        <f>H18/G18</f>
        <v>2995.6</v>
      </c>
      <c r="N18" s="75">
        <v>5</v>
      </c>
      <c r="O18" s="23">
        <v>20654</v>
      </c>
      <c r="P18" s="23">
        <v>25069</v>
      </c>
      <c r="Q18" s="23">
        <v>4631</v>
      </c>
      <c r="R18" s="23">
        <v>5765</v>
      </c>
      <c r="S18" s="65">
        <f>(O18/P18*100)-100</f>
        <v>-17.611392556543933</v>
      </c>
      <c r="T18" s="77">
        <v>29026</v>
      </c>
      <c r="U18" s="15">
        <f>O18/N18</f>
        <v>4130.8</v>
      </c>
      <c r="V18" s="77">
        <f>SUM(T18,O18)</f>
        <v>49680</v>
      </c>
      <c r="W18" s="77">
        <v>6803</v>
      </c>
      <c r="X18" s="78">
        <f>SUM(W18,Q18)</f>
        <v>11434</v>
      </c>
    </row>
    <row r="19" spans="1:24" ht="12.75">
      <c r="A19" s="74">
        <v>6</v>
      </c>
      <c r="B19" s="74">
        <v>4</v>
      </c>
      <c r="C19" s="4" t="s">
        <v>61</v>
      </c>
      <c r="D19" s="16" t="s">
        <v>51</v>
      </c>
      <c r="E19" s="16" t="s">
        <v>36</v>
      </c>
      <c r="F19" s="38">
        <v>5</v>
      </c>
      <c r="G19" s="38">
        <v>8</v>
      </c>
      <c r="H19" s="15">
        <v>12532</v>
      </c>
      <c r="I19" s="15">
        <v>16606</v>
      </c>
      <c r="J19" s="23">
        <v>2682</v>
      </c>
      <c r="K19" s="23">
        <v>3506</v>
      </c>
      <c r="L19" s="65">
        <f>(H19/I19*100)-100</f>
        <v>-24.533301216427787</v>
      </c>
      <c r="M19" s="15">
        <f>H19/G19</f>
        <v>1566.5</v>
      </c>
      <c r="N19" s="75">
        <v>8</v>
      </c>
      <c r="O19" s="15">
        <v>17221</v>
      </c>
      <c r="P19" s="15">
        <v>23265</v>
      </c>
      <c r="Q19" s="15">
        <v>3883</v>
      </c>
      <c r="R19" s="15">
        <v>5297</v>
      </c>
      <c r="S19" s="65">
        <f>(O19/P19*100)-100</f>
        <v>-25.97893831936385</v>
      </c>
      <c r="T19" s="89">
        <v>174306</v>
      </c>
      <c r="U19" s="15">
        <f>O19/N19</f>
        <v>2152.625</v>
      </c>
      <c r="V19" s="77">
        <f>SUM(T19,O19)</f>
        <v>191527</v>
      </c>
      <c r="W19" s="77">
        <v>39982</v>
      </c>
      <c r="X19" s="78">
        <f>SUM(W19,Q19)</f>
        <v>43865</v>
      </c>
    </row>
    <row r="20" spans="1:24" ht="12.75">
      <c r="A20" s="74">
        <v>7</v>
      </c>
      <c r="B20" s="74">
        <v>5</v>
      </c>
      <c r="C20" s="4" t="s">
        <v>63</v>
      </c>
      <c r="D20" s="16" t="s">
        <v>45</v>
      </c>
      <c r="E20" s="16" t="s">
        <v>36</v>
      </c>
      <c r="F20" s="38">
        <v>4</v>
      </c>
      <c r="G20" s="38">
        <v>10</v>
      </c>
      <c r="H20" s="15">
        <v>9694</v>
      </c>
      <c r="I20" s="15">
        <v>13870</v>
      </c>
      <c r="J20" s="92">
        <v>2227</v>
      </c>
      <c r="K20" s="92">
        <v>3253</v>
      </c>
      <c r="L20" s="65">
        <f>(H20/I20*100)-100</f>
        <v>-30.10814708002883</v>
      </c>
      <c r="M20" s="15">
        <f>H20/G20</f>
        <v>969.4</v>
      </c>
      <c r="N20" s="75">
        <v>10</v>
      </c>
      <c r="O20" s="23">
        <v>12192</v>
      </c>
      <c r="P20" s="23">
        <v>16928</v>
      </c>
      <c r="Q20" s="23">
        <v>2911</v>
      </c>
      <c r="R20" s="23">
        <v>4127</v>
      </c>
      <c r="S20" s="65">
        <f>(O20/P20*100)-100</f>
        <v>-27.977315689981097</v>
      </c>
      <c r="T20" s="77">
        <v>107367</v>
      </c>
      <c r="U20" s="15">
        <f>O20/N20</f>
        <v>1219.2</v>
      </c>
      <c r="V20" s="77">
        <f>SUM(T20,O20)</f>
        <v>119559</v>
      </c>
      <c r="W20" s="77">
        <v>25570</v>
      </c>
      <c r="X20" s="78">
        <f>SUM(W20,Q20)</f>
        <v>28481</v>
      </c>
    </row>
    <row r="21" spans="1:24" ht="12.75">
      <c r="A21" s="74">
        <v>8</v>
      </c>
      <c r="B21" s="74">
        <v>6</v>
      </c>
      <c r="C21" s="90" t="s">
        <v>55</v>
      </c>
      <c r="D21" s="16" t="s">
        <v>45</v>
      </c>
      <c r="E21" s="16" t="s">
        <v>36</v>
      </c>
      <c r="F21" s="38">
        <v>8</v>
      </c>
      <c r="G21" s="38">
        <v>8</v>
      </c>
      <c r="H21" s="15">
        <v>4850</v>
      </c>
      <c r="I21" s="15">
        <v>6480</v>
      </c>
      <c r="J21" s="23">
        <v>1179</v>
      </c>
      <c r="K21" s="23">
        <v>1529</v>
      </c>
      <c r="L21" s="65">
        <f>(H21/I21*100)-100</f>
        <v>-25.154320987654316</v>
      </c>
      <c r="M21" s="15">
        <f>H21/G21</f>
        <v>606.25</v>
      </c>
      <c r="N21" s="38">
        <v>8</v>
      </c>
      <c r="O21" s="23">
        <v>6143</v>
      </c>
      <c r="P21" s="23">
        <v>9035</v>
      </c>
      <c r="Q21" s="23">
        <v>1550</v>
      </c>
      <c r="R21" s="23">
        <v>2283</v>
      </c>
      <c r="S21" s="65">
        <f>(O21/P21*100)-100</f>
        <v>-32.008854454897616</v>
      </c>
      <c r="T21" s="77">
        <v>317044</v>
      </c>
      <c r="U21" s="15">
        <f>O21/N21</f>
        <v>767.875</v>
      </c>
      <c r="V21" s="77">
        <f>SUM(T21,O21)</f>
        <v>323187</v>
      </c>
      <c r="W21" s="77">
        <v>78408</v>
      </c>
      <c r="X21" s="78">
        <f>SUM(W21,Q21)</f>
        <v>79958</v>
      </c>
    </row>
    <row r="22" spans="1:24" ht="12.75">
      <c r="A22" s="74">
        <v>9</v>
      </c>
      <c r="B22" s="74">
        <v>7</v>
      </c>
      <c r="C22" s="4" t="s">
        <v>69</v>
      </c>
      <c r="D22" s="16" t="s">
        <v>45</v>
      </c>
      <c r="E22" s="16" t="s">
        <v>46</v>
      </c>
      <c r="F22" s="38">
        <v>2</v>
      </c>
      <c r="G22" s="38">
        <v>4</v>
      </c>
      <c r="H22" s="25">
        <v>3014</v>
      </c>
      <c r="I22" s="25">
        <v>5773</v>
      </c>
      <c r="J22" s="91">
        <v>622</v>
      </c>
      <c r="K22" s="91">
        <v>1197</v>
      </c>
      <c r="L22" s="65">
        <f>(H22/I22*100)-100</f>
        <v>-47.79144292395635</v>
      </c>
      <c r="M22" s="15">
        <f>H22/G22</f>
        <v>753.5</v>
      </c>
      <c r="N22" s="75">
        <v>4</v>
      </c>
      <c r="O22" s="23">
        <v>4271</v>
      </c>
      <c r="P22" s="23">
        <v>8191</v>
      </c>
      <c r="Q22" s="23">
        <v>965</v>
      </c>
      <c r="R22" s="23">
        <v>1850</v>
      </c>
      <c r="S22" s="65">
        <f>(O22/P22*100)-100</f>
        <v>-47.85740446831889</v>
      </c>
      <c r="T22" s="77">
        <v>8799</v>
      </c>
      <c r="U22" s="15">
        <f>O22/N22</f>
        <v>1067.75</v>
      </c>
      <c r="V22" s="77">
        <f>SUM(T22,O22)</f>
        <v>13070</v>
      </c>
      <c r="W22" s="77">
        <v>1989</v>
      </c>
      <c r="X22" s="78">
        <f>SUM(W22,Q22)</f>
        <v>2954</v>
      </c>
    </row>
    <row r="23" spans="1:24" ht="12.75">
      <c r="A23" s="74">
        <v>10</v>
      </c>
      <c r="B23" s="74">
        <v>8</v>
      </c>
      <c r="C23" s="4" t="s">
        <v>57</v>
      </c>
      <c r="D23" s="16" t="s">
        <v>49</v>
      </c>
      <c r="E23" s="16" t="s">
        <v>50</v>
      </c>
      <c r="F23" s="38">
        <v>7</v>
      </c>
      <c r="G23" s="38">
        <v>6</v>
      </c>
      <c r="H23" s="25">
        <v>2363</v>
      </c>
      <c r="I23" s="25">
        <v>4718</v>
      </c>
      <c r="J23" s="25">
        <v>467</v>
      </c>
      <c r="K23" s="25">
        <v>1015</v>
      </c>
      <c r="L23" s="65">
        <f>(H23/I23*100)-100</f>
        <v>-49.915218312844424</v>
      </c>
      <c r="M23" s="15">
        <f>H23/G23</f>
        <v>393.8333333333333</v>
      </c>
      <c r="N23" s="75">
        <v>6</v>
      </c>
      <c r="O23" s="23">
        <v>3186</v>
      </c>
      <c r="P23" s="23">
        <v>5732</v>
      </c>
      <c r="Q23" s="23">
        <v>650</v>
      </c>
      <c r="R23" s="23">
        <v>1277</v>
      </c>
      <c r="S23" s="65">
        <f>(O23/P23*100)-100</f>
        <v>-44.41730635031402</v>
      </c>
      <c r="T23" s="77">
        <v>106066</v>
      </c>
      <c r="U23" s="15">
        <f>O23/N23</f>
        <v>531</v>
      </c>
      <c r="V23" s="77">
        <f>SUM(T23,O23)</f>
        <v>109252</v>
      </c>
      <c r="W23" s="79">
        <v>24939</v>
      </c>
      <c r="X23" s="78">
        <f>SUM(W23,Q23)</f>
        <v>25589</v>
      </c>
    </row>
    <row r="24" spans="1:24" ht="12.75">
      <c r="A24" s="74">
        <v>11</v>
      </c>
      <c r="B24" s="74">
        <v>14</v>
      </c>
      <c r="C24" s="4" t="s">
        <v>71</v>
      </c>
      <c r="D24" s="16" t="s">
        <v>45</v>
      </c>
      <c r="E24" s="16" t="s">
        <v>56</v>
      </c>
      <c r="F24" s="38">
        <v>3</v>
      </c>
      <c r="G24" s="38">
        <v>1</v>
      </c>
      <c r="H24" s="25">
        <v>1771</v>
      </c>
      <c r="I24" s="25">
        <v>1101</v>
      </c>
      <c r="J24" s="25">
        <v>318</v>
      </c>
      <c r="K24" s="25">
        <v>201</v>
      </c>
      <c r="L24" s="65">
        <f>(H24/I24*100)-100</f>
        <v>60.853769300635804</v>
      </c>
      <c r="M24" s="15">
        <f>H24/G24</f>
        <v>1771</v>
      </c>
      <c r="N24" s="38">
        <v>1</v>
      </c>
      <c r="O24" s="15">
        <v>2540</v>
      </c>
      <c r="P24" s="15">
        <v>1731</v>
      </c>
      <c r="Q24" s="15">
        <v>476</v>
      </c>
      <c r="R24" s="15">
        <v>330</v>
      </c>
      <c r="S24" s="65">
        <f>(O24/P24*100)-100</f>
        <v>46.73599075678797</v>
      </c>
      <c r="T24" s="89">
        <v>4499</v>
      </c>
      <c r="U24" s="15">
        <f>O24/N24</f>
        <v>2540</v>
      </c>
      <c r="V24" s="77">
        <f>SUM(T24,O24)</f>
        <v>7039</v>
      </c>
      <c r="W24" s="79">
        <v>1043</v>
      </c>
      <c r="X24" s="78">
        <f>SUM(W24,Q24)</f>
        <v>1519</v>
      </c>
    </row>
    <row r="25" spans="1:24" ht="12.75" customHeight="1">
      <c r="A25" s="52">
        <v>12</v>
      </c>
      <c r="B25" s="74">
        <v>11</v>
      </c>
      <c r="C25" s="4" t="s">
        <v>62</v>
      </c>
      <c r="D25" s="16" t="s">
        <v>51</v>
      </c>
      <c r="E25" s="16" t="s">
        <v>36</v>
      </c>
      <c r="F25" s="38">
        <v>14</v>
      </c>
      <c r="G25" s="38">
        <v>8</v>
      </c>
      <c r="H25" s="83">
        <v>1776</v>
      </c>
      <c r="I25" s="83">
        <v>2180</v>
      </c>
      <c r="J25" s="91">
        <v>351</v>
      </c>
      <c r="K25" s="91">
        <v>427</v>
      </c>
      <c r="L25" s="65">
        <f>(H25/I25*100)-100</f>
        <v>-18.53211009174312</v>
      </c>
      <c r="M25" s="15">
        <f>H25/G25</f>
        <v>222</v>
      </c>
      <c r="N25" s="75">
        <v>8</v>
      </c>
      <c r="O25" s="15">
        <v>2314</v>
      </c>
      <c r="P25" s="15">
        <v>2770</v>
      </c>
      <c r="Q25" s="25">
        <v>465</v>
      </c>
      <c r="R25" s="25">
        <v>557</v>
      </c>
      <c r="S25" s="65">
        <f>(O25/P25*100)-100</f>
        <v>-16.46209386281589</v>
      </c>
      <c r="T25" s="79">
        <v>346707</v>
      </c>
      <c r="U25" s="15">
        <f>O25/N25</f>
        <v>289.25</v>
      </c>
      <c r="V25" s="77">
        <f>SUM(T25,O25)</f>
        <v>349021</v>
      </c>
      <c r="W25" s="77">
        <v>81585</v>
      </c>
      <c r="X25" s="78">
        <f>SUM(W25,Q25)</f>
        <v>82050</v>
      </c>
    </row>
    <row r="26" spans="1:24" ht="12.75" customHeight="1">
      <c r="A26" s="74">
        <v>13</v>
      </c>
      <c r="B26" s="74">
        <v>13</v>
      </c>
      <c r="C26" s="4" t="s">
        <v>65</v>
      </c>
      <c r="D26" s="16" t="s">
        <v>45</v>
      </c>
      <c r="E26" s="16" t="s">
        <v>56</v>
      </c>
      <c r="F26" s="38">
        <v>3</v>
      </c>
      <c r="G26" s="38">
        <v>1</v>
      </c>
      <c r="H26" s="15">
        <v>766</v>
      </c>
      <c r="I26" s="15">
        <v>1093</v>
      </c>
      <c r="J26" s="93">
        <v>161</v>
      </c>
      <c r="K26" s="93">
        <v>228</v>
      </c>
      <c r="L26" s="65">
        <f>(H26/I26*100)-100</f>
        <v>-29.917657822506854</v>
      </c>
      <c r="M26" s="15">
        <f>H26/G26</f>
        <v>766</v>
      </c>
      <c r="N26" s="39">
        <v>1</v>
      </c>
      <c r="O26" s="15">
        <v>1415</v>
      </c>
      <c r="P26" s="15">
        <v>1808</v>
      </c>
      <c r="Q26" s="15">
        <v>307</v>
      </c>
      <c r="R26" s="15">
        <v>388</v>
      </c>
      <c r="S26" s="65">
        <f>(O26/P26*100)-100</f>
        <v>-21.73672566371681</v>
      </c>
      <c r="T26" s="79">
        <v>11212</v>
      </c>
      <c r="U26" s="15">
        <f>O26/N26</f>
        <v>1415</v>
      </c>
      <c r="V26" s="77">
        <f>SUM(T26,O26)</f>
        <v>12627</v>
      </c>
      <c r="W26" s="77">
        <v>2471</v>
      </c>
      <c r="X26" s="78">
        <f>SUM(W26,Q26)</f>
        <v>2778</v>
      </c>
    </row>
    <row r="27" spans="1:24" ht="12.75">
      <c r="A27" s="74">
        <v>14</v>
      </c>
      <c r="B27" s="74">
        <v>9</v>
      </c>
      <c r="C27" s="4" t="s">
        <v>58</v>
      </c>
      <c r="D27" s="16" t="s">
        <v>45</v>
      </c>
      <c r="E27" s="16" t="s">
        <v>46</v>
      </c>
      <c r="F27" s="38">
        <v>7</v>
      </c>
      <c r="G27" s="38">
        <v>5</v>
      </c>
      <c r="H27" s="25">
        <v>771</v>
      </c>
      <c r="I27" s="25">
        <v>2719</v>
      </c>
      <c r="J27" s="25">
        <v>173</v>
      </c>
      <c r="K27" s="25">
        <v>566</v>
      </c>
      <c r="L27" s="65">
        <f>(H27/I27*100)-100</f>
        <v>-71.64398675983817</v>
      </c>
      <c r="M27" s="15">
        <f>H27/G27</f>
        <v>154.2</v>
      </c>
      <c r="N27" s="75">
        <v>5</v>
      </c>
      <c r="O27" s="15">
        <v>998</v>
      </c>
      <c r="P27" s="15">
        <v>3942</v>
      </c>
      <c r="Q27" s="15">
        <v>225</v>
      </c>
      <c r="R27" s="15">
        <v>1136</v>
      </c>
      <c r="S27" s="65">
        <f>(O27/P27*100)-100</f>
        <v>-74.68290208016236</v>
      </c>
      <c r="T27" s="77">
        <v>55333</v>
      </c>
      <c r="U27" s="15">
        <f>O27/N27</f>
        <v>199.6</v>
      </c>
      <c r="V27" s="77">
        <f>SUM(T27,O27)</f>
        <v>56331</v>
      </c>
      <c r="W27" s="79">
        <v>13178</v>
      </c>
      <c r="X27" s="78">
        <f>SUM(W27,Q27)</f>
        <v>13403</v>
      </c>
    </row>
    <row r="28" spans="1:24" ht="12.75">
      <c r="A28" s="74">
        <v>15</v>
      </c>
      <c r="B28" s="74">
        <v>16</v>
      </c>
      <c r="C28" s="4" t="s">
        <v>70</v>
      </c>
      <c r="D28" s="16" t="s">
        <v>45</v>
      </c>
      <c r="E28" s="16" t="s">
        <v>46</v>
      </c>
      <c r="F28" s="38">
        <v>2</v>
      </c>
      <c r="G28" s="38">
        <v>1</v>
      </c>
      <c r="H28" s="25">
        <v>771</v>
      </c>
      <c r="I28" s="25">
        <v>654</v>
      </c>
      <c r="J28" s="25">
        <v>115</v>
      </c>
      <c r="K28" s="25">
        <v>143</v>
      </c>
      <c r="L28" s="65">
        <f>(H28/I28*100)-100</f>
        <v>17.88990825688073</v>
      </c>
      <c r="M28" s="15">
        <f>H28/G28</f>
        <v>771</v>
      </c>
      <c r="N28" s="38">
        <v>1</v>
      </c>
      <c r="O28" s="23">
        <v>956</v>
      </c>
      <c r="P28" s="23">
        <v>1281</v>
      </c>
      <c r="Q28" s="15">
        <v>211</v>
      </c>
      <c r="R28" s="15">
        <v>288</v>
      </c>
      <c r="S28" s="65">
        <f>(O28/P28*100)-100</f>
        <v>-25.37080405932865</v>
      </c>
      <c r="T28" s="77">
        <v>4817</v>
      </c>
      <c r="U28" s="15">
        <f>O28/N28</f>
        <v>956</v>
      </c>
      <c r="V28" s="77">
        <f>SUM(T28,O28)</f>
        <v>5773</v>
      </c>
      <c r="W28" s="79">
        <v>1407</v>
      </c>
      <c r="X28" s="78">
        <f>SUM(W28,Q28)</f>
        <v>1618</v>
      </c>
    </row>
    <row r="29" spans="1:24" ht="12.75">
      <c r="A29" s="74">
        <v>16</v>
      </c>
      <c r="B29" s="74">
        <v>10</v>
      </c>
      <c r="C29" s="4" t="s">
        <v>54</v>
      </c>
      <c r="D29" s="16" t="s">
        <v>45</v>
      </c>
      <c r="E29" s="16" t="s">
        <v>44</v>
      </c>
      <c r="F29" s="38">
        <v>9</v>
      </c>
      <c r="G29" s="38">
        <v>12</v>
      </c>
      <c r="H29" s="25">
        <v>597</v>
      </c>
      <c r="I29" s="25">
        <v>2742</v>
      </c>
      <c r="J29" s="25">
        <v>135</v>
      </c>
      <c r="K29" s="25">
        <v>622</v>
      </c>
      <c r="L29" s="65">
        <f>(H29/I29*100)-100</f>
        <v>-78.22757111597375</v>
      </c>
      <c r="M29" s="15">
        <f>H29/G29</f>
        <v>49.75</v>
      </c>
      <c r="N29" s="75">
        <v>12</v>
      </c>
      <c r="O29" s="15">
        <v>778</v>
      </c>
      <c r="P29" s="15">
        <v>3641</v>
      </c>
      <c r="Q29" s="15">
        <v>182</v>
      </c>
      <c r="R29" s="15">
        <v>819</v>
      </c>
      <c r="S29" s="65">
        <f>(O29/P29*100)-100</f>
        <v>-78.63224388904148</v>
      </c>
      <c r="T29" s="77">
        <v>263981</v>
      </c>
      <c r="U29" s="15">
        <f>O29/N29</f>
        <v>64.83333333333333</v>
      </c>
      <c r="V29" s="77">
        <f>SUM(T29,O29)</f>
        <v>264759</v>
      </c>
      <c r="W29" s="77">
        <v>59975</v>
      </c>
      <c r="X29" s="78">
        <f>SUM(W29,Q29)</f>
        <v>60157</v>
      </c>
    </row>
    <row r="30" spans="1:24" ht="12.75">
      <c r="A30" s="74">
        <v>17</v>
      </c>
      <c r="B30" s="74" t="s">
        <v>52</v>
      </c>
      <c r="C30" s="4" t="s">
        <v>78</v>
      </c>
      <c r="D30" s="16" t="s">
        <v>45</v>
      </c>
      <c r="E30" s="16" t="s">
        <v>56</v>
      </c>
      <c r="F30" s="38">
        <v>1</v>
      </c>
      <c r="G30" s="38">
        <v>1</v>
      </c>
      <c r="H30" s="15">
        <v>437</v>
      </c>
      <c r="I30" s="15"/>
      <c r="J30" s="25">
        <v>86</v>
      </c>
      <c r="K30" s="25"/>
      <c r="L30" s="65"/>
      <c r="M30" s="15">
        <f>H30/G30</f>
        <v>437</v>
      </c>
      <c r="N30" s="39">
        <v>1</v>
      </c>
      <c r="O30" s="15">
        <v>742</v>
      </c>
      <c r="P30" s="15"/>
      <c r="Q30" s="15">
        <v>153</v>
      </c>
      <c r="R30" s="15"/>
      <c r="S30" s="65"/>
      <c r="T30" s="77">
        <v>3247</v>
      </c>
      <c r="U30" s="15">
        <f>O30/N30</f>
        <v>742</v>
      </c>
      <c r="V30" s="77">
        <f>SUM(T30,O30)</f>
        <v>3989</v>
      </c>
      <c r="W30" s="77">
        <v>765</v>
      </c>
      <c r="X30" s="78">
        <f>SUM(W30,Q30)</f>
        <v>918</v>
      </c>
    </row>
    <row r="31" spans="1:24" ht="12.75">
      <c r="A31" s="74">
        <v>18</v>
      </c>
      <c r="B31" s="74">
        <v>18</v>
      </c>
      <c r="C31" s="4" t="s">
        <v>53</v>
      </c>
      <c r="D31" s="16" t="s">
        <v>45</v>
      </c>
      <c r="E31" s="16" t="s">
        <v>44</v>
      </c>
      <c r="F31" s="38">
        <v>12</v>
      </c>
      <c r="G31" s="38">
        <v>6</v>
      </c>
      <c r="H31" s="25">
        <v>524</v>
      </c>
      <c r="I31" s="25">
        <v>418</v>
      </c>
      <c r="J31" s="25">
        <v>202</v>
      </c>
      <c r="K31" s="25">
        <v>113</v>
      </c>
      <c r="L31" s="65">
        <f>(H31/I31*100)-100</f>
        <v>25.35885167464116</v>
      </c>
      <c r="M31" s="15">
        <f>H31/G31</f>
        <v>87.33333333333333</v>
      </c>
      <c r="N31" s="39">
        <v>6</v>
      </c>
      <c r="O31" s="15">
        <v>640</v>
      </c>
      <c r="P31" s="15">
        <v>418</v>
      </c>
      <c r="Q31" s="15">
        <v>231</v>
      </c>
      <c r="R31" s="15">
        <v>113</v>
      </c>
      <c r="S31" s="65">
        <f>(O31/P31*100)-100</f>
        <v>53.110047846889955</v>
      </c>
      <c r="T31" s="84">
        <v>104620</v>
      </c>
      <c r="U31" s="15">
        <f>O31/N31</f>
        <v>106.66666666666667</v>
      </c>
      <c r="V31" s="77">
        <f>SUM(T31,O31)</f>
        <v>105260</v>
      </c>
      <c r="W31" s="77">
        <v>24837</v>
      </c>
      <c r="X31" s="78">
        <f>SUM(W31,Q31)</f>
        <v>25068</v>
      </c>
    </row>
    <row r="32" spans="1:24" ht="12.75">
      <c r="A32" s="74">
        <v>19</v>
      </c>
      <c r="B32" s="74">
        <v>15</v>
      </c>
      <c r="C32" s="4" t="s">
        <v>64</v>
      </c>
      <c r="D32" s="16" t="s">
        <v>45</v>
      </c>
      <c r="E32" s="16" t="s">
        <v>56</v>
      </c>
      <c r="F32" s="38">
        <v>4</v>
      </c>
      <c r="G32" s="38">
        <v>1</v>
      </c>
      <c r="H32" s="15">
        <v>247</v>
      </c>
      <c r="I32" s="15">
        <v>1029</v>
      </c>
      <c r="J32" s="15">
        <v>55</v>
      </c>
      <c r="K32" s="15">
        <v>183</v>
      </c>
      <c r="L32" s="65">
        <f>(H32/I32*100)-100</f>
        <v>-75.9961127308066</v>
      </c>
      <c r="M32" s="15">
        <f>H32/G32</f>
        <v>247</v>
      </c>
      <c r="N32" s="39">
        <v>1</v>
      </c>
      <c r="O32" s="15">
        <v>467</v>
      </c>
      <c r="P32" s="15">
        <v>1539</v>
      </c>
      <c r="Q32" s="15">
        <v>115</v>
      </c>
      <c r="R32" s="15">
        <v>284</v>
      </c>
      <c r="S32" s="67">
        <f>(O32/P32*100)-100</f>
        <v>-69.65562053281351</v>
      </c>
      <c r="T32" s="84">
        <v>11489</v>
      </c>
      <c r="U32" s="15">
        <f>O32/N32</f>
        <v>467</v>
      </c>
      <c r="V32" s="77">
        <f>SUM(T32,O32)</f>
        <v>11956</v>
      </c>
      <c r="W32" s="77">
        <v>2359</v>
      </c>
      <c r="X32" s="78">
        <f>SUM(W32,Q32)</f>
        <v>2474</v>
      </c>
    </row>
    <row r="33" spans="1:24" ht="13.5" thickBot="1">
      <c r="A33" s="51">
        <v>20</v>
      </c>
      <c r="B33" s="52"/>
      <c r="C33" s="4"/>
      <c r="D33" s="16"/>
      <c r="E33" s="16"/>
      <c r="F33" s="38"/>
      <c r="G33" s="38"/>
      <c r="H33" s="15"/>
      <c r="I33" s="15"/>
      <c r="J33" s="23"/>
      <c r="K33" s="23"/>
      <c r="L33" s="65"/>
      <c r="M33" s="15"/>
      <c r="N33" s="38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119</v>
      </c>
      <c r="H34" s="32">
        <f>SUM(H14:H33)</f>
        <v>184306</v>
      </c>
      <c r="I34" s="32">
        <v>198255</v>
      </c>
      <c r="J34" s="32">
        <f>SUM(J14:J33)</f>
        <v>37189</v>
      </c>
      <c r="K34" s="32">
        <v>39632</v>
      </c>
      <c r="L34" s="70">
        <f>(H34/I34*100)-100</f>
        <v>-7.035888123880866</v>
      </c>
      <c r="M34" s="33">
        <f>H34/G34</f>
        <v>1548.7899159663866</v>
      </c>
      <c r="N34" s="35">
        <f>SUM(N14:N33)</f>
        <v>119</v>
      </c>
      <c r="O34" s="32">
        <f>SUM(O14:O33)</f>
        <v>253638</v>
      </c>
      <c r="P34" s="32">
        <v>281804</v>
      </c>
      <c r="Q34" s="32">
        <f>SUM(Q14:Q33)</f>
        <v>53615</v>
      </c>
      <c r="R34" s="32">
        <v>58719</v>
      </c>
      <c r="S34" s="70">
        <f>(O34/P34*100)-100</f>
        <v>-9.994890065435541</v>
      </c>
      <c r="T34" s="80">
        <f>SUM(T14:T33)</f>
        <v>2542689</v>
      </c>
      <c r="U34" s="33">
        <f>O34/N34</f>
        <v>2131.4117647058824</v>
      </c>
      <c r="V34" s="82">
        <f>SUM(V14:V33)</f>
        <v>2796327</v>
      </c>
      <c r="W34" s="81">
        <f>SUM(W14:W33)</f>
        <v>557911</v>
      </c>
      <c r="X34" s="36">
        <f>SUM(X14:X33)</f>
        <v>611526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22 -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0.7118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21 -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40206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AVATAR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6</v>
      </c>
      <c r="G14" s="38">
        <f>'WEEKLY COMPETITIVE REPORT'!G14</f>
        <v>18</v>
      </c>
      <c r="H14" s="15">
        <f>'WEEKLY COMPETITIVE REPORT'!H14/X4</f>
        <v>102858.9491430177</v>
      </c>
      <c r="I14" s="15">
        <f>'WEEKLY COMPETITIVE REPORT'!I14/X4</f>
        <v>123565.60831694296</v>
      </c>
      <c r="J14" s="23">
        <f>'WEEKLY COMPETITIVE REPORT'!J14</f>
        <v>13245</v>
      </c>
      <c r="K14" s="23">
        <f>'WEEKLY COMPETITIVE REPORT'!K14</f>
        <v>15442</v>
      </c>
      <c r="L14" s="65">
        <f>'WEEKLY COMPETITIVE REPORT'!L14</f>
        <v>-16.757623303090256</v>
      </c>
      <c r="M14" s="15">
        <f aca="true" t="shared" si="0" ref="M14:M20">H14/G14</f>
        <v>5714.386063500983</v>
      </c>
      <c r="N14" s="38">
        <f>'WEEKLY COMPETITIVE REPORT'!N14</f>
        <v>18</v>
      </c>
      <c r="O14" s="15">
        <f>'WEEKLY COMPETITIVE REPORT'!O14/X4</f>
        <v>144570.103961787</v>
      </c>
      <c r="P14" s="15">
        <f>'WEEKLY COMPETITIVE REPORT'!P14/X4</f>
        <v>179474.57150885082</v>
      </c>
      <c r="Q14" s="23">
        <f>'WEEKLY COMPETITIVE REPORT'!Q14</f>
        <v>19435</v>
      </c>
      <c r="R14" s="23">
        <f>'WEEKLY COMPETITIVE REPORT'!R14</f>
        <v>23725</v>
      </c>
      <c r="S14" s="65">
        <f>'WEEKLY COMPETITIVE REPORT'!S14</f>
        <v>-19.448140900195696</v>
      </c>
      <c r="T14" s="15">
        <f>'WEEKLY COMPETITIVE REPORT'!T14/X4</f>
        <v>1232656.6451250352</v>
      </c>
      <c r="U14" s="15">
        <f aca="true" t="shared" si="1" ref="U14:U20">O14/N14</f>
        <v>8031.672442321501</v>
      </c>
      <c r="V14" s="26">
        <f aca="true" t="shared" si="2" ref="V14:V20">O14+T14</f>
        <v>1377226.7490868222</v>
      </c>
      <c r="W14" s="23">
        <f>'WEEKLY COMPETITIVE REPORT'!W14</f>
        <v>167147</v>
      </c>
      <c r="X14" s="57">
        <f>'WEEKLY COMPETITIVE REPORT'!X14</f>
        <v>186582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SHERLOCK HOLMES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3</v>
      </c>
      <c r="G15" s="38">
        <f>'WEEKLY COMPETITIVE REPORT'!G15</f>
        <v>9</v>
      </c>
      <c r="H15" s="15">
        <f>'WEEKLY COMPETITIVE REPORT'!H15/X4</f>
        <v>26095.813430738974</v>
      </c>
      <c r="I15" s="15">
        <f>'WEEKLY COMPETITIVE REPORT'!I15/X4</f>
        <v>42767.63135712279</v>
      </c>
      <c r="J15" s="23">
        <f>'WEEKLY COMPETITIVE REPORT'!J15</f>
        <v>3840</v>
      </c>
      <c r="K15" s="23">
        <f>'WEEKLY COMPETITIVE REPORT'!K15</f>
        <v>6846</v>
      </c>
      <c r="L15" s="65">
        <f>'WEEKLY COMPETITIVE REPORT'!L15</f>
        <v>-38.98232704815715</v>
      </c>
      <c r="M15" s="15">
        <f t="shared" si="0"/>
        <v>2899.5348256376637</v>
      </c>
      <c r="N15" s="38">
        <f>'WEEKLY COMPETITIVE REPORT'!N15</f>
        <v>9</v>
      </c>
      <c r="O15" s="15">
        <f>'WEEKLY COMPETITIVE REPORT'!O15/X4</f>
        <v>36514.47035684181</v>
      </c>
      <c r="P15" s="15">
        <f>'WEEKLY COMPETITIVE REPORT'!P15/X4</f>
        <v>64695.139084012364</v>
      </c>
      <c r="Q15" s="23">
        <f>'WEEKLY COMPETITIVE REPORT'!Q15</f>
        <v>5647</v>
      </c>
      <c r="R15" s="23">
        <f>'WEEKLY COMPETITIVE REPORT'!R15</f>
        <v>9866</v>
      </c>
      <c r="S15" s="65">
        <f>'WEEKLY COMPETITIVE REPORT'!S15</f>
        <v>-43.559174809989145</v>
      </c>
      <c r="T15" s="15">
        <f>'WEEKLY COMPETITIVE REPORT'!T15/X4</f>
        <v>158971.62124192188</v>
      </c>
      <c r="U15" s="15">
        <f t="shared" si="1"/>
        <v>4057.1633729824234</v>
      </c>
      <c r="V15" s="26">
        <f t="shared" si="2"/>
        <v>195486.09159876368</v>
      </c>
      <c r="W15" s="23">
        <f>'WEEKLY COMPETITIVE REPORT'!W15</f>
        <v>24211</v>
      </c>
      <c r="X15" s="57">
        <f>'WEEKLY COMPETITIVE REPORT'!X15</f>
        <v>29858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PRINCESS AND THE FROG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1</v>
      </c>
      <c r="G16" s="38">
        <f>'WEEKLY COMPETITIVE REPORT'!G16</f>
        <v>9</v>
      </c>
      <c r="H16" s="15">
        <f>'WEEKLY COMPETITIVE REPORT'!H16/X4</f>
        <v>27757.797134026412</v>
      </c>
      <c r="I16" s="15">
        <f>'WEEKLY COMPETITIVE REPORT'!I16/X4</f>
        <v>0</v>
      </c>
      <c r="J16" s="23">
        <f>'WEEKLY COMPETITIVE REPORT'!J16</f>
        <v>4442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3084.1996815584903</v>
      </c>
      <c r="N16" s="38">
        <f>'WEEKLY COMPETITIVE REPORT'!N16</f>
        <v>9</v>
      </c>
      <c r="O16" s="15">
        <f>'WEEKLY COMPETITIVE REPORT'!O16/X4</f>
        <v>35306.26580500141</v>
      </c>
      <c r="P16" s="15">
        <f>'WEEKLY COMPETITIVE REPORT'!P16/X4</f>
        <v>0</v>
      </c>
      <c r="Q16" s="23">
        <f>'WEEKLY COMPETITIVE REPORT'!Q16</f>
        <v>5898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2228.153975835909</v>
      </c>
      <c r="U16" s="15">
        <f t="shared" si="1"/>
        <v>3922.918422777934</v>
      </c>
      <c r="V16" s="26">
        <f t="shared" si="2"/>
        <v>37534.419780837314</v>
      </c>
      <c r="W16" s="23">
        <f>'WEEKLY COMPETITIVE REPORT'!W16</f>
        <v>729</v>
      </c>
      <c r="X16" s="57">
        <f>'WEEKLY COMPETITIVE REPORT'!X16</f>
        <v>6627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BOOK OF ELI</v>
      </c>
      <c r="D17" s="4" t="str">
        <f>'WEEKLY COMPETITIVE REPORT'!D17</f>
        <v>INDEP</v>
      </c>
      <c r="E17" s="4" t="str">
        <f>'WEEKLY COMPETITIVE REPORT'!E17</f>
        <v>Blitz</v>
      </c>
      <c r="F17" s="38">
        <f>'WEEKLY COMPETITIVE REPORT'!F17</f>
        <v>1</v>
      </c>
      <c r="G17" s="38">
        <f>'WEEKLY COMPETITIVE REPORT'!G17</f>
        <v>6</v>
      </c>
      <c r="H17" s="15">
        <f>'WEEKLY COMPETITIVE REPORT'!H17/X4</f>
        <v>24820.17420623771</v>
      </c>
      <c r="I17" s="15">
        <f>'WEEKLY COMPETITIVE REPORT'!I17/X4</f>
        <v>0</v>
      </c>
      <c r="J17" s="23">
        <f>'WEEKLY COMPETITIVE REPORT'!J17</f>
        <v>3723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4136.695701039618</v>
      </c>
      <c r="N17" s="38">
        <f>'WEEKLY COMPETITIVE REPORT'!N17</f>
        <v>6</v>
      </c>
      <c r="O17" s="15">
        <f>'WEEKLY COMPETITIVE REPORT'!O17/X4</f>
        <v>35254.284911491995</v>
      </c>
      <c r="P17" s="15">
        <f>'WEEKLY COMPETITIVE REPORT'!P17/X4</f>
        <v>0</v>
      </c>
      <c r="Q17" s="23">
        <f>'WEEKLY COMPETITIVE REPORT'!Q17</f>
        <v>5680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2850.5198089350943</v>
      </c>
      <c r="U17" s="15">
        <f t="shared" si="1"/>
        <v>5875.714151915333</v>
      </c>
      <c r="V17" s="26">
        <f t="shared" si="2"/>
        <v>38104.80472042709</v>
      </c>
      <c r="W17" s="23">
        <f>'WEEKLY COMPETITIVE REPORT'!W17</f>
        <v>513</v>
      </c>
      <c r="X17" s="57">
        <f>'WEEKLY COMPETITIVE REPORT'!X17</f>
        <v>6193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UP IN THE AIR</v>
      </c>
      <c r="D18" s="4" t="str">
        <f>'WEEKLY COMPETITIVE REPORT'!D18</f>
        <v>PAR</v>
      </c>
      <c r="E18" s="4" t="str">
        <f>'WEEKLY COMPETITIVE REPORT'!E18</f>
        <v>Karantanija</v>
      </c>
      <c r="F18" s="38">
        <f>'WEEKLY COMPETITIVE REPORT'!F18</f>
        <v>2</v>
      </c>
      <c r="G18" s="38">
        <f>'WEEKLY COMPETITIVE REPORT'!G18</f>
        <v>5</v>
      </c>
      <c r="H18" s="15">
        <f>'WEEKLY COMPETITIVE REPORT'!H18/X4</f>
        <v>21042.42764821579</v>
      </c>
      <c r="I18" s="15">
        <f>'WEEKLY COMPETITIVE REPORT'!I18/X4</f>
        <v>25997.471199775217</v>
      </c>
      <c r="J18" s="23">
        <f>'WEEKLY COMPETITIVE REPORT'!J18</f>
        <v>3166</v>
      </c>
      <c r="K18" s="23">
        <f>'WEEKLY COMPETITIVE REPORT'!K18</f>
        <v>3906</v>
      </c>
      <c r="L18" s="65">
        <f>'WEEKLY COMPETITIVE REPORT'!L18</f>
        <v>-19.059713590921362</v>
      </c>
      <c r="M18" s="15">
        <f t="shared" si="0"/>
        <v>4208.485529643158</v>
      </c>
      <c r="N18" s="38">
        <f>'WEEKLY COMPETITIVE REPORT'!N18</f>
        <v>5</v>
      </c>
      <c r="O18" s="15">
        <f>'WEEKLY COMPETITIVE REPORT'!O18/X4</f>
        <v>29016.57769036246</v>
      </c>
      <c r="P18" s="15">
        <f>'WEEKLY COMPETITIVE REPORT'!P18/X4</f>
        <v>35219.16268614779</v>
      </c>
      <c r="Q18" s="23">
        <f>'WEEKLY COMPETITIVE REPORT'!Q18</f>
        <v>4631</v>
      </c>
      <c r="R18" s="23">
        <f>'WEEKLY COMPETITIVE REPORT'!R18</f>
        <v>5765</v>
      </c>
      <c r="S18" s="65">
        <f>'WEEKLY COMPETITIVE REPORT'!S18</f>
        <v>-17.611392556543933</v>
      </c>
      <c r="T18" s="15">
        <f>'WEEKLY COMPETITIVE REPORT'!T18/X4</f>
        <v>40778.308513627424</v>
      </c>
      <c r="U18" s="15">
        <f t="shared" si="1"/>
        <v>5803.315538072492</v>
      </c>
      <c r="V18" s="26">
        <f t="shared" si="2"/>
        <v>69794.88620398988</v>
      </c>
      <c r="W18" s="23">
        <f>'WEEKLY COMPETITIVE REPORT'!W18</f>
        <v>6803</v>
      </c>
      <c r="X18" s="57">
        <f>'WEEKLY COMPETITIVE REPORT'!X18</f>
        <v>11434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IT'S COMPLICATED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5</v>
      </c>
      <c r="G19" s="38">
        <f>'WEEKLY COMPETITIVE REPORT'!G19</f>
        <v>8</v>
      </c>
      <c r="H19" s="15">
        <f>'WEEKLY COMPETITIVE REPORT'!H19/X4</f>
        <v>17606.069120539476</v>
      </c>
      <c r="I19" s="15">
        <f>'WEEKLY COMPETITIVE REPORT'!I19/X4</f>
        <v>23329.586962629954</v>
      </c>
      <c r="J19" s="23">
        <f>'WEEKLY COMPETITIVE REPORT'!J19</f>
        <v>2682</v>
      </c>
      <c r="K19" s="23">
        <f>'WEEKLY COMPETITIVE REPORT'!K19</f>
        <v>3506</v>
      </c>
      <c r="L19" s="65">
        <f>'WEEKLY COMPETITIVE REPORT'!L19</f>
        <v>-24.533301216427787</v>
      </c>
      <c r="M19" s="15">
        <f t="shared" si="0"/>
        <v>2200.7586400674345</v>
      </c>
      <c r="N19" s="38">
        <f>'WEEKLY COMPETITIVE REPORT'!N19</f>
        <v>8</v>
      </c>
      <c r="O19" s="15">
        <f>'WEEKLY COMPETITIVE REPORT'!O19/X4</f>
        <v>24193.593706097217</v>
      </c>
      <c r="P19" s="15">
        <f>'WEEKLY COMPETITIVE REPORT'!P19/X4</f>
        <v>32684.742905310482</v>
      </c>
      <c r="Q19" s="23">
        <f>'WEEKLY COMPETITIVE REPORT'!Q19</f>
        <v>3883</v>
      </c>
      <c r="R19" s="23">
        <f>'WEEKLY COMPETITIVE REPORT'!R19</f>
        <v>5297</v>
      </c>
      <c r="S19" s="65">
        <f>'WEEKLY COMPETITIVE REPORT'!S19</f>
        <v>-25.97893831936385</v>
      </c>
      <c r="T19" s="15">
        <f>'WEEKLY COMPETITIVE REPORT'!T19/X4</f>
        <v>244880.58443382973</v>
      </c>
      <c r="U19" s="15">
        <f t="shared" si="1"/>
        <v>3024.199213262152</v>
      </c>
      <c r="V19" s="26">
        <f t="shared" si="2"/>
        <v>269074.1781399269</v>
      </c>
      <c r="W19" s="23">
        <f>'WEEKLY COMPETITIVE REPORT'!W19</f>
        <v>39982</v>
      </c>
      <c r="X19" s="57">
        <f>'WEEKLY COMPETITIVE REPORT'!X19</f>
        <v>43865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PLANET 51</v>
      </c>
      <c r="D20" s="4" t="str">
        <f>'WEEKLY COMPETITIVE REPORT'!D20</f>
        <v>INDEP</v>
      </c>
      <c r="E20" s="4" t="str">
        <f>'WEEKLY COMPETITIVE REPORT'!E20</f>
        <v>Karantanija</v>
      </c>
      <c r="F20" s="38">
        <f>'WEEKLY COMPETITIVE REPORT'!F20</f>
        <v>4</v>
      </c>
      <c r="G20" s="38">
        <f>'WEEKLY COMPETITIVE REPORT'!G20</f>
        <v>10</v>
      </c>
      <c r="H20" s="15">
        <f>'WEEKLY COMPETITIVE REPORT'!H20/X4</f>
        <v>13618.994099466143</v>
      </c>
      <c r="I20" s="15">
        <f>'WEEKLY COMPETITIVE REPORT'!I20/X4</f>
        <v>19485.810620960943</v>
      </c>
      <c r="J20" s="23">
        <f>'WEEKLY COMPETITIVE REPORT'!J20</f>
        <v>2227</v>
      </c>
      <c r="K20" s="23">
        <f>'WEEKLY COMPETITIVE REPORT'!K20</f>
        <v>3253</v>
      </c>
      <c r="L20" s="65">
        <f>'WEEKLY COMPETITIVE REPORT'!L20</f>
        <v>-30.10814708002883</v>
      </c>
      <c r="M20" s="15">
        <f t="shared" si="0"/>
        <v>1361.8994099466142</v>
      </c>
      <c r="N20" s="38">
        <f>'WEEKLY COMPETITIVE REPORT'!N20</f>
        <v>10</v>
      </c>
      <c r="O20" s="15">
        <f>'WEEKLY COMPETITIVE REPORT'!O20/X4</f>
        <v>17128.406855858386</v>
      </c>
      <c r="P20" s="15">
        <f>'WEEKLY COMPETITIVE REPORT'!P20/X4</f>
        <v>23781.96122506322</v>
      </c>
      <c r="Q20" s="23">
        <f>'WEEKLY COMPETITIVE REPORT'!Q20</f>
        <v>2911</v>
      </c>
      <c r="R20" s="23">
        <f>'WEEKLY COMPETITIVE REPORT'!R20</f>
        <v>4127</v>
      </c>
      <c r="S20" s="65">
        <f>'WEEKLY COMPETITIVE REPORT'!S20</f>
        <v>-27.977315689981097</v>
      </c>
      <c r="T20" s="15">
        <f>'WEEKLY COMPETITIVE REPORT'!T20/X4</f>
        <v>150838.71874121943</v>
      </c>
      <c r="U20" s="15">
        <f t="shared" si="1"/>
        <v>1712.8406855858386</v>
      </c>
      <c r="V20" s="26">
        <f t="shared" si="2"/>
        <v>167967.12559707783</v>
      </c>
      <c r="W20" s="23">
        <f>'WEEKLY COMPETITIVE REPORT'!W20</f>
        <v>25570</v>
      </c>
      <c r="X20" s="57">
        <f>'WEEKLY COMPETITIVE REPORT'!X20</f>
        <v>28481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NIKO</v>
      </c>
      <c r="D21" s="4" t="str">
        <f>'WEEKLY COMPETITIVE REPORT'!D21</f>
        <v>INDEP</v>
      </c>
      <c r="E21" s="4" t="str">
        <f>'WEEKLY COMPETITIVE REPORT'!E21</f>
        <v>Karantanija</v>
      </c>
      <c r="F21" s="38">
        <f>'WEEKLY COMPETITIVE REPORT'!F21</f>
        <v>8</v>
      </c>
      <c r="G21" s="38">
        <f>'WEEKLY COMPETITIVE REPORT'!G21</f>
        <v>8</v>
      </c>
      <c r="H21" s="15">
        <f>'WEEKLY COMPETITIVE REPORT'!H21/X4</f>
        <v>6813.7117167743745</v>
      </c>
      <c r="I21" s="15">
        <f>'WEEKLY COMPETITIVE REPORT'!I21/X4</f>
        <v>9103.680809216072</v>
      </c>
      <c r="J21" s="23">
        <f>'WEEKLY COMPETITIVE REPORT'!J21</f>
        <v>1179</v>
      </c>
      <c r="K21" s="23">
        <f>'WEEKLY COMPETITIVE REPORT'!K21</f>
        <v>1529</v>
      </c>
      <c r="L21" s="65">
        <f>'WEEKLY COMPETITIVE REPORT'!L21</f>
        <v>-25.154320987654316</v>
      </c>
      <c r="M21" s="15">
        <f aca="true" t="shared" si="3" ref="M21:M33">H21/G21</f>
        <v>851.7139645967968</v>
      </c>
      <c r="N21" s="38">
        <f>'WEEKLY COMPETITIVE REPORT'!N21</f>
        <v>8</v>
      </c>
      <c r="O21" s="15">
        <f>'WEEKLY COMPETITIVE REPORT'!O21/X4</f>
        <v>8630.233211576286</v>
      </c>
      <c r="P21" s="15">
        <f>'WEEKLY COMPETITIVE REPORT'!P21/X4</f>
        <v>12693.172239393089</v>
      </c>
      <c r="Q21" s="23">
        <f>'WEEKLY COMPETITIVE REPORT'!Q21</f>
        <v>1550</v>
      </c>
      <c r="R21" s="23">
        <f>'WEEKLY COMPETITIVE REPORT'!R21</f>
        <v>2283</v>
      </c>
      <c r="S21" s="65">
        <f>'WEEKLY COMPETITIVE REPORT'!S21</f>
        <v>-32.008854454897616</v>
      </c>
      <c r="T21" s="15">
        <f>'WEEKLY COMPETITIVE REPORT'!T21/X4</f>
        <v>445411.63248103403</v>
      </c>
      <c r="U21" s="15">
        <f aca="true" t="shared" si="4" ref="U21:U33">O21/N21</f>
        <v>1078.7791514470357</v>
      </c>
      <c r="V21" s="26">
        <f aca="true" t="shared" si="5" ref="V21:V33">O21+T21</f>
        <v>454041.8656926103</v>
      </c>
      <c r="W21" s="23">
        <f>'WEEKLY COMPETITIVE REPORT'!W21</f>
        <v>78408</v>
      </c>
      <c r="X21" s="57">
        <f>'WEEKLY COMPETITIVE REPORT'!X21</f>
        <v>79958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DAYBREAKERS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2</v>
      </c>
      <c r="G22" s="38">
        <f>'WEEKLY COMPETITIVE REPORT'!G22</f>
        <v>4</v>
      </c>
      <c r="H22" s="15">
        <f>'WEEKLY COMPETITIVE REPORT'!H22/X4</f>
        <v>4234.335487496488</v>
      </c>
      <c r="I22" s="15">
        <f>'WEEKLY COMPETITIVE REPORT'!I22/X4</f>
        <v>8110.424276482158</v>
      </c>
      <c r="J22" s="23">
        <f>'WEEKLY COMPETITIVE REPORT'!J22</f>
        <v>622</v>
      </c>
      <c r="K22" s="23">
        <f>'WEEKLY COMPETITIVE REPORT'!K22</f>
        <v>1197</v>
      </c>
      <c r="L22" s="65">
        <f>'WEEKLY COMPETITIVE REPORT'!L22</f>
        <v>-47.79144292395635</v>
      </c>
      <c r="M22" s="15">
        <f t="shared" si="3"/>
        <v>1058.583871874122</v>
      </c>
      <c r="N22" s="38">
        <f>'WEEKLY COMPETITIVE REPORT'!N22</f>
        <v>4</v>
      </c>
      <c r="O22" s="15">
        <f>'WEEKLY COMPETITIVE REPORT'!O22/X4</f>
        <v>6000.280977802754</v>
      </c>
      <c r="P22" s="15">
        <f>'WEEKLY COMPETITIVE REPORT'!P22/X4</f>
        <v>11507.44591177297</v>
      </c>
      <c r="Q22" s="23">
        <f>'WEEKLY COMPETITIVE REPORT'!Q22</f>
        <v>965</v>
      </c>
      <c r="R22" s="23">
        <f>'WEEKLY COMPETITIVE REPORT'!R22</f>
        <v>1850</v>
      </c>
      <c r="S22" s="65">
        <f>'WEEKLY COMPETITIVE REPORT'!S22</f>
        <v>-47.85740446831889</v>
      </c>
      <c r="T22" s="15">
        <f>'WEEKLY COMPETITIVE REPORT'!T22/X4</f>
        <v>12361.618432143861</v>
      </c>
      <c r="U22" s="15">
        <f t="shared" si="4"/>
        <v>1500.0702444506885</v>
      </c>
      <c r="V22" s="26">
        <f t="shared" si="5"/>
        <v>18361.899409946614</v>
      </c>
      <c r="W22" s="23">
        <f>'WEEKLY COMPETITIVE REPORT'!W22</f>
        <v>1989</v>
      </c>
      <c r="X22" s="57">
        <f>'WEEKLY COMPETITIVE REPORT'!X22</f>
        <v>2954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OLD DOGS</v>
      </c>
      <c r="D23" s="4" t="str">
        <f>'WEEKLY COMPETITIVE REPORT'!D23</f>
        <v>WDI</v>
      </c>
      <c r="E23" s="4" t="str">
        <f>'WEEKLY COMPETITIVE REPORT'!E23</f>
        <v>CENEX</v>
      </c>
      <c r="F23" s="38">
        <f>'WEEKLY COMPETITIVE REPORT'!F23</f>
        <v>7</v>
      </c>
      <c r="G23" s="38">
        <f>'WEEKLY COMPETITIVE REPORT'!G23</f>
        <v>6</v>
      </c>
      <c r="H23" s="15">
        <f>'WEEKLY COMPETITIVE REPORT'!H23/X4</f>
        <v>3319.752739533577</v>
      </c>
      <c r="I23" s="15">
        <f>'WEEKLY COMPETITIVE REPORT'!I23/X4</f>
        <v>6628.26636695701</v>
      </c>
      <c r="J23" s="23">
        <f>'WEEKLY COMPETITIVE REPORT'!J23</f>
        <v>467</v>
      </c>
      <c r="K23" s="23">
        <f>'WEEKLY COMPETITIVE REPORT'!K23</f>
        <v>1015</v>
      </c>
      <c r="L23" s="65">
        <f>'WEEKLY COMPETITIVE REPORT'!L23</f>
        <v>-49.915218312844424</v>
      </c>
      <c r="M23" s="15">
        <f t="shared" si="3"/>
        <v>553.2921232555962</v>
      </c>
      <c r="N23" s="38">
        <f>'WEEKLY COMPETITIVE REPORT'!N23</f>
        <v>6</v>
      </c>
      <c r="O23" s="15">
        <f>'WEEKLY COMPETITIVE REPORT'!O23/X4</f>
        <v>4475.976397864569</v>
      </c>
      <c r="P23" s="15">
        <f>'WEEKLY COMPETITIVE REPORT'!P23/X4</f>
        <v>8052.823826917674</v>
      </c>
      <c r="Q23" s="23">
        <f>'WEEKLY COMPETITIVE REPORT'!Q23</f>
        <v>650</v>
      </c>
      <c r="R23" s="23">
        <f>'WEEKLY COMPETITIVE REPORT'!R23</f>
        <v>1277</v>
      </c>
      <c r="S23" s="65">
        <f>'WEEKLY COMPETITIVE REPORT'!S23</f>
        <v>-44.41730635031402</v>
      </c>
      <c r="T23" s="15">
        <f>'WEEKLY COMPETITIVE REPORT'!T23/X4</f>
        <v>149010.95813430738</v>
      </c>
      <c r="U23" s="15">
        <f t="shared" si="4"/>
        <v>745.9960663107614</v>
      </c>
      <c r="V23" s="26">
        <f t="shared" si="5"/>
        <v>153486.93453217196</v>
      </c>
      <c r="W23" s="23">
        <f>'WEEKLY COMPETITIVE REPORT'!W23</f>
        <v>24939</v>
      </c>
      <c r="X23" s="57">
        <f>'WEEKLY COMPETITIVE REPORT'!X23</f>
        <v>25589</v>
      </c>
    </row>
    <row r="24" spans="1:24" ht="12.75">
      <c r="A24" s="51">
        <v>11</v>
      </c>
      <c r="B24" s="4">
        <f>'WEEKLY COMPETITIVE REPORT'!B24</f>
        <v>14</v>
      </c>
      <c r="C24" s="4" t="str">
        <f>'WEEKLY COMPETITIVE REPORT'!C24</f>
        <v>BAD LIEUTENANT: NEW ORLEANS</v>
      </c>
      <c r="D24" s="4" t="str">
        <f>'WEEKLY COMPETITIVE REPORT'!D24</f>
        <v>INDEP</v>
      </c>
      <c r="E24" s="4" t="str">
        <f>'WEEKLY COMPETITIVE REPORT'!E24</f>
        <v>FIVIA</v>
      </c>
      <c r="F24" s="38">
        <f>'WEEKLY COMPETITIVE REPORT'!F24</f>
        <v>3</v>
      </c>
      <c r="G24" s="38">
        <f>'WEEKLY COMPETITIVE REPORT'!G24</f>
        <v>1</v>
      </c>
      <c r="H24" s="15">
        <f>'WEEKLY COMPETITIVE REPORT'!H24/X4</f>
        <v>2488.0584433829727</v>
      </c>
      <c r="I24" s="15">
        <f>'WEEKLY COMPETITIVE REPORT'!I24/X4</f>
        <v>1546.7828041584714</v>
      </c>
      <c r="J24" s="23">
        <f>'WEEKLY COMPETITIVE REPORT'!J24</f>
        <v>318</v>
      </c>
      <c r="K24" s="23">
        <f>'WEEKLY COMPETITIVE REPORT'!K24</f>
        <v>201</v>
      </c>
      <c r="L24" s="65">
        <f>'WEEKLY COMPETITIVE REPORT'!L24</f>
        <v>60.853769300635804</v>
      </c>
      <c r="M24" s="15">
        <f t="shared" si="3"/>
        <v>2488.0584433829727</v>
      </c>
      <c r="N24" s="38">
        <f>'WEEKLY COMPETITIVE REPORT'!N24</f>
        <v>1</v>
      </c>
      <c r="O24" s="15">
        <f>'WEEKLY COMPETITIVE REPORT'!O24/X4</f>
        <v>3568.4180949704974</v>
      </c>
      <c r="P24" s="15">
        <f>'WEEKLY COMPETITIVE REPORT'!P24/X4</f>
        <v>2431.862882832256</v>
      </c>
      <c r="Q24" s="23">
        <f>'WEEKLY COMPETITIVE REPORT'!Q24</f>
        <v>476</v>
      </c>
      <c r="R24" s="23">
        <f>'WEEKLY COMPETITIVE REPORT'!R24</f>
        <v>330</v>
      </c>
      <c r="S24" s="65">
        <f>'WEEKLY COMPETITIVE REPORT'!S24</f>
        <v>46.73599075678797</v>
      </c>
      <c r="T24" s="15">
        <f>'WEEKLY COMPETITIVE REPORT'!T24/X4</f>
        <v>6320.595672941838</v>
      </c>
      <c r="U24" s="15">
        <f t="shared" si="4"/>
        <v>3568.4180949704974</v>
      </c>
      <c r="V24" s="26">
        <f t="shared" si="5"/>
        <v>9889.013767912335</v>
      </c>
      <c r="W24" s="23">
        <f>'WEEKLY COMPETITIVE REPORT'!W24</f>
        <v>1043</v>
      </c>
      <c r="X24" s="57">
        <f>'WEEKLY COMPETITIVE REPORT'!X24</f>
        <v>1519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COUPLES RETREAT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14</v>
      </c>
      <c r="G25" s="38">
        <f>'WEEKLY COMPETITIVE REPORT'!G25</f>
        <v>8</v>
      </c>
      <c r="H25" s="15">
        <f>'WEEKLY COMPETITIVE REPORT'!H25/X4</f>
        <v>2495.0828884518123</v>
      </c>
      <c r="I25" s="15">
        <f>'WEEKLY COMPETITIVE REPORT'!I25/X4</f>
        <v>3062.658050014049</v>
      </c>
      <c r="J25" s="23">
        <f>'WEEKLY COMPETITIVE REPORT'!J25</f>
        <v>351</v>
      </c>
      <c r="K25" s="23">
        <f>'WEEKLY COMPETITIVE REPORT'!K25</f>
        <v>427</v>
      </c>
      <c r="L25" s="65">
        <f>'WEEKLY COMPETITIVE REPORT'!L25</f>
        <v>-18.53211009174312</v>
      </c>
      <c r="M25" s="15">
        <f t="shared" si="3"/>
        <v>311.88536105647654</v>
      </c>
      <c r="N25" s="38">
        <f>'WEEKLY COMPETITIVE REPORT'!N25</f>
        <v>8</v>
      </c>
      <c r="O25" s="15">
        <f>'WEEKLY COMPETITIVE REPORT'!O25/X4</f>
        <v>3250.913177858949</v>
      </c>
      <c r="P25" s="15">
        <f>'WEEKLY COMPETITIVE REPORT'!P25/X4</f>
        <v>3891.542568137117</v>
      </c>
      <c r="Q25" s="23">
        <f>'WEEKLY COMPETITIVE REPORT'!Q25</f>
        <v>465</v>
      </c>
      <c r="R25" s="23">
        <f>'WEEKLY COMPETITIVE REPORT'!R25</f>
        <v>557</v>
      </c>
      <c r="S25" s="65">
        <f>'WEEKLY COMPETITIVE REPORT'!S25</f>
        <v>-16.46209386281589</v>
      </c>
      <c r="T25" s="15">
        <f>'WEEKLY COMPETITIVE REPORT'!T25/X4</f>
        <v>487084.8552964316</v>
      </c>
      <c r="U25" s="15">
        <f t="shared" si="4"/>
        <v>406.3641472323686</v>
      </c>
      <c r="V25" s="26">
        <f t="shared" si="5"/>
        <v>490335.7684742905</v>
      </c>
      <c r="W25" s="23">
        <f>'WEEKLY COMPETITIVE REPORT'!W25</f>
        <v>81585</v>
      </c>
      <c r="X25" s="57">
        <f>'WEEKLY COMPETITIVE REPORT'!X25</f>
        <v>82050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COCO CHANEL &amp; IGOR STRAVINSKY</v>
      </c>
      <c r="D26" s="4" t="str">
        <f>'WEEKLY COMPETITIVE REPORT'!D26</f>
        <v>INDEP</v>
      </c>
      <c r="E26" s="4" t="str">
        <f>'WEEKLY COMPETITIVE REPORT'!E26</f>
        <v>FIVIA</v>
      </c>
      <c r="F26" s="38">
        <f>'WEEKLY COMPETITIVE REPORT'!F26</f>
        <v>3</v>
      </c>
      <c r="G26" s="38">
        <f>'WEEKLY COMPETITIVE REPORT'!G26</f>
        <v>1</v>
      </c>
      <c r="H26" s="15">
        <f>'WEEKLY COMPETITIVE REPORT'!H26/X4</f>
        <v>1076.144984546221</v>
      </c>
      <c r="I26" s="15">
        <f>'WEEKLY COMPETITIVE REPORT'!I26/X4</f>
        <v>1535.5436920483282</v>
      </c>
      <c r="J26" s="23">
        <f>'WEEKLY COMPETITIVE REPORT'!J26</f>
        <v>161</v>
      </c>
      <c r="K26" s="23">
        <f>'WEEKLY COMPETITIVE REPORT'!K26</f>
        <v>228</v>
      </c>
      <c r="L26" s="65">
        <f>'WEEKLY COMPETITIVE REPORT'!L26</f>
        <v>-29.917657822506854</v>
      </c>
      <c r="M26" s="15">
        <f t="shared" si="3"/>
        <v>1076.144984546221</v>
      </c>
      <c r="N26" s="38">
        <f>'WEEKLY COMPETITIVE REPORT'!N26</f>
        <v>1</v>
      </c>
      <c r="O26" s="15">
        <f>'WEEKLY COMPETITIVE REPORT'!O26/X4</f>
        <v>1987.917954481596</v>
      </c>
      <c r="P26" s="15">
        <f>'WEEKLY COMPETITIVE REPORT'!P26/X4</f>
        <v>2540.0393368923856</v>
      </c>
      <c r="Q26" s="23">
        <f>'WEEKLY COMPETITIVE REPORT'!Q26</f>
        <v>307</v>
      </c>
      <c r="R26" s="23">
        <f>'WEEKLY COMPETITIVE REPORT'!R26</f>
        <v>388</v>
      </c>
      <c r="S26" s="65">
        <f>'WEEKLY COMPETITIVE REPORT'!S26</f>
        <v>-21.73672566371681</v>
      </c>
      <c r="T26" s="15">
        <f>'WEEKLY COMPETITIVE REPORT'!T26/X4</f>
        <v>15751.615622365833</v>
      </c>
      <c r="U26" s="15">
        <f t="shared" si="4"/>
        <v>1987.917954481596</v>
      </c>
      <c r="V26" s="26">
        <f t="shared" si="5"/>
        <v>17739.53357684743</v>
      </c>
      <c r="W26" s="23">
        <f>'WEEKLY COMPETITIVE REPORT'!W26</f>
        <v>2471</v>
      </c>
      <c r="X26" s="57">
        <f>'WEEKLY COMPETITIVE REPORT'!X26</f>
        <v>2778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LOVE HAPPENS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7</v>
      </c>
      <c r="G27" s="38">
        <f>'WEEKLY COMPETITIVE REPORT'!G27</f>
        <v>5</v>
      </c>
      <c r="H27" s="15">
        <f>'WEEKLY COMPETITIVE REPORT'!H27/X4</f>
        <v>1083.1694296150604</v>
      </c>
      <c r="I27" s="15">
        <f>'WEEKLY COMPETITIVE REPORT'!I27/X17</f>
        <v>0.43904408202809625</v>
      </c>
      <c r="J27" s="23">
        <f>'WEEKLY COMPETITIVE REPORT'!J27</f>
        <v>173</v>
      </c>
      <c r="K27" s="23">
        <f>'WEEKLY COMPETITIVE REPORT'!K27</f>
        <v>566</v>
      </c>
      <c r="L27" s="65">
        <f>'WEEKLY COMPETITIVE REPORT'!L27</f>
        <v>-71.64398675983817</v>
      </c>
      <c r="M27" s="15">
        <f t="shared" si="3"/>
        <v>216.6338859230121</v>
      </c>
      <c r="N27" s="38">
        <f>'WEEKLY COMPETITIVE REPORT'!N27</f>
        <v>5</v>
      </c>
      <c r="O27" s="15">
        <f>'WEEKLY COMPETITIVE REPORT'!O27/X4</f>
        <v>1402.0792357403766</v>
      </c>
      <c r="P27" s="15">
        <f>'WEEKLY COMPETITIVE REPORT'!P27/X17</f>
        <v>0.6365251089940255</v>
      </c>
      <c r="Q27" s="23">
        <f>'WEEKLY COMPETITIVE REPORT'!Q27</f>
        <v>225</v>
      </c>
      <c r="R27" s="23">
        <f>'WEEKLY COMPETITIVE REPORT'!R27</f>
        <v>1136</v>
      </c>
      <c r="S27" s="65">
        <f>'WEEKLY COMPETITIVE REPORT'!S27</f>
        <v>-74.68290208016236</v>
      </c>
      <c r="T27" s="15">
        <f>'WEEKLY COMPETITIVE REPORT'!T27/X17</f>
        <v>8.934765057322783</v>
      </c>
      <c r="U27" s="15">
        <f t="shared" si="4"/>
        <v>280.41584714807533</v>
      </c>
      <c r="V27" s="26">
        <f t="shared" si="5"/>
        <v>1411.0140007976993</v>
      </c>
      <c r="W27" s="23">
        <f>'WEEKLY COMPETITIVE REPORT'!W27</f>
        <v>13178</v>
      </c>
      <c r="X27" s="57">
        <f>'WEEKLY COMPETITIVE REPORT'!X27</f>
        <v>13403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SIN NOMBRE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2</v>
      </c>
      <c r="G28" s="38">
        <f>'WEEKLY COMPETITIVE REPORT'!G28</f>
        <v>1</v>
      </c>
      <c r="H28" s="15">
        <f>'WEEKLY COMPETITIVE REPORT'!H28/X4</f>
        <v>1083.1694296150604</v>
      </c>
      <c r="I28" s="15">
        <f>'WEEKLY COMPETITIVE REPORT'!I28/X17</f>
        <v>0.10560310027450347</v>
      </c>
      <c r="J28" s="23">
        <f>'WEEKLY COMPETITIVE REPORT'!J28</f>
        <v>115</v>
      </c>
      <c r="K28" s="23">
        <f>'WEEKLY COMPETITIVE REPORT'!K28</f>
        <v>143</v>
      </c>
      <c r="L28" s="65">
        <f>'WEEKLY COMPETITIVE REPORT'!L28</f>
        <v>17.88990825688073</v>
      </c>
      <c r="M28" s="15">
        <f t="shared" si="3"/>
        <v>1083.1694296150604</v>
      </c>
      <c r="N28" s="38">
        <f>'WEEKLY COMPETITIVE REPORT'!N28</f>
        <v>1</v>
      </c>
      <c r="O28" s="15">
        <f>'WEEKLY COMPETITIVE REPORT'!O28/X4</f>
        <v>1343.0738971621242</v>
      </c>
      <c r="P28" s="15">
        <f>'WEEKLY COMPETITIVE REPORT'!P28/X17</f>
        <v>0.20684643952849993</v>
      </c>
      <c r="Q28" s="23">
        <f>'WEEKLY COMPETITIVE REPORT'!Q28</f>
        <v>211</v>
      </c>
      <c r="R28" s="23">
        <f>'WEEKLY COMPETITIVE REPORT'!R28</f>
        <v>288</v>
      </c>
      <c r="S28" s="65">
        <f>'WEEKLY COMPETITIVE REPORT'!S28</f>
        <v>-25.37080405932865</v>
      </c>
      <c r="T28" s="15">
        <f>'WEEKLY COMPETITIVE REPORT'!T28/X17</f>
        <v>0.7778136605845309</v>
      </c>
      <c r="U28" s="15">
        <f t="shared" si="4"/>
        <v>1343.0738971621242</v>
      </c>
      <c r="V28" s="26">
        <f t="shared" si="5"/>
        <v>1343.8517108227088</v>
      </c>
      <c r="W28" s="23">
        <f>'WEEKLY COMPETITIVE REPORT'!W28</f>
        <v>1407</v>
      </c>
      <c r="X28" s="57">
        <f>'WEEKLY COMPETITIVE REPORT'!X28</f>
        <v>1618</v>
      </c>
    </row>
    <row r="29" spans="1:24" ht="12.75">
      <c r="A29" s="51">
        <v>16</v>
      </c>
      <c r="B29" s="4">
        <f>'WEEKLY COMPETITIVE REPORT'!B29</f>
        <v>10</v>
      </c>
      <c r="C29" s="4" t="str">
        <f>'WEEKLY COMPETITIVE REPORT'!C29</f>
        <v>NEW MOON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9</v>
      </c>
      <c r="G29" s="38">
        <f>'WEEKLY COMPETITIVE REPORT'!G29</f>
        <v>12</v>
      </c>
      <c r="H29" s="15">
        <f>'WEEKLY COMPETITIVE REPORT'!H29/X4</f>
        <v>838.7187412194437</v>
      </c>
      <c r="I29" s="15">
        <f>'WEEKLY COMPETITIVE REPORT'!I29/X17</f>
        <v>0.44275795252704664</v>
      </c>
      <c r="J29" s="23">
        <f>'WEEKLY COMPETITIVE REPORT'!J29</f>
        <v>135</v>
      </c>
      <c r="K29" s="23">
        <f>'WEEKLY COMPETITIVE REPORT'!K29</f>
        <v>622</v>
      </c>
      <c r="L29" s="65">
        <f>'WEEKLY COMPETITIVE REPORT'!L29</f>
        <v>-78.22757111597375</v>
      </c>
      <c r="M29" s="15">
        <f t="shared" si="3"/>
        <v>69.89322843495364</v>
      </c>
      <c r="N29" s="38">
        <f>'WEEKLY COMPETITIVE REPORT'!N29</f>
        <v>12</v>
      </c>
      <c r="O29" s="15">
        <f>'WEEKLY COMPETITIVE REPORT'!O29/X4</f>
        <v>1093.0036527114357</v>
      </c>
      <c r="P29" s="15">
        <f>'WEEKLY COMPETITIVE REPORT'!P29/X17</f>
        <v>0.5879218472468917</v>
      </c>
      <c r="Q29" s="23">
        <f>'WEEKLY COMPETITIVE REPORT'!Q29</f>
        <v>182</v>
      </c>
      <c r="R29" s="23">
        <f>'WEEKLY COMPETITIVE REPORT'!R29</f>
        <v>819</v>
      </c>
      <c r="S29" s="65">
        <f>'WEEKLY COMPETITIVE REPORT'!S29</f>
        <v>-78.63224388904148</v>
      </c>
      <c r="T29" s="15">
        <f>'WEEKLY COMPETITIVE REPORT'!T29/X4</f>
        <v>370864.0067434673</v>
      </c>
      <c r="U29" s="15">
        <f t="shared" si="4"/>
        <v>91.08363772595298</v>
      </c>
      <c r="V29" s="26">
        <f t="shared" si="5"/>
        <v>371957.01039617875</v>
      </c>
      <c r="W29" s="23">
        <f>'WEEKLY COMPETITIVE REPORT'!W29</f>
        <v>59975</v>
      </c>
      <c r="X29" s="57">
        <f>'WEEKLY COMPETITIVE REPORT'!X29</f>
        <v>60157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BELGRADE PHANTOM</v>
      </c>
      <c r="D30" s="4" t="str">
        <f>'WEEKLY COMPETITIVE REPORT'!D30</f>
        <v>INDEP</v>
      </c>
      <c r="E30" s="4" t="str">
        <f>'WEEKLY COMPETITIVE REPORT'!E30</f>
        <v>FIVIA</v>
      </c>
      <c r="F30" s="38">
        <f>'WEEKLY COMPETITIVE REPORT'!F30</f>
        <v>1</v>
      </c>
      <c r="G30" s="38">
        <f>'WEEKLY COMPETITIVE REPORT'!G30</f>
        <v>1</v>
      </c>
      <c r="H30" s="15">
        <f>'WEEKLY COMPETITIVE REPORT'!H30/X4</f>
        <v>613.9364990165777</v>
      </c>
      <c r="I30" s="15">
        <f>'WEEKLY COMPETITIVE REPORT'!I30/X17</f>
        <v>0</v>
      </c>
      <c r="J30" s="23">
        <f>'WEEKLY COMPETITIVE REPORT'!J30</f>
        <v>86</v>
      </c>
      <c r="K30" s="23">
        <f>'WEEKLY COMPETITIVE REPORT'!K30</f>
        <v>0</v>
      </c>
      <c r="L30" s="65">
        <f>'WEEKLY COMPETITIVE REPORT'!L30</f>
        <v>0</v>
      </c>
      <c r="M30" s="15">
        <f t="shared" si="3"/>
        <v>613.9364990165777</v>
      </c>
      <c r="N30" s="38">
        <f>'WEEKLY COMPETITIVE REPORT'!N30</f>
        <v>1</v>
      </c>
      <c r="O30" s="15">
        <f>'WEEKLY COMPETITIVE REPORT'!O30/X4</f>
        <v>1042.427648215791</v>
      </c>
      <c r="P30" s="15">
        <f>'WEEKLY COMPETITIVE REPORT'!P30/X17</f>
        <v>0</v>
      </c>
      <c r="Q30" s="23">
        <f>'WEEKLY COMPETITIVE REPORT'!Q30</f>
        <v>153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4561.674627704411</v>
      </c>
      <c r="U30" s="15">
        <f t="shared" si="4"/>
        <v>1042.427648215791</v>
      </c>
      <c r="V30" s="26">
        <f t="shared" si="5"/>
        <v>5604.102275920202</v>
      </c>
      <c r="W30" s="23">
        <f>'WEEKLY COMPETITIVE REPORT'!W30</f>
        <v>765</v>
      </c>
      <c r="X30" s="57">
        <f>'WEEKLY COMPETITIVE REPORT'!X30</f>
        <v>918</v>
      </c>
    </row>
    <row r="31" spans="1:24" ht="12.75">
      <c r="A31" s="51">
        <v>18</v>
      </c>
      <c r="B31" s="4">
        <f>'WEEKLY COMPETITIVE REPORT'!B31</f>
        <v>18</v>
      </c>
      <c r="C31" s="4" t="str">
        <f>'WEEKLY COMPETITIVE REPORT'!C31</f>
        <v>MY LIFE IN RUINS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12</v>
      </c>
      <c r="G31" s="38">
        <f>'WEEKLY COMPETITIVE REPORT'!G31</f>
        <v>6</v>
      </c>
      <c r="H31" s="15">
        <f>'WEEKLY COMPETITIVE REPORT'!H31/X4</f>
        <v>736.1618432143861</v>
      </c>
      <c r="I31" s="15">
        <f>'WEEKLY COMPETITIVE REPORT'!I31/X17</f>
        <v>0.0674955595026643</v>
      </c>
      <c r="J31" s="23">
        <f>'WEEKLY COMPETITIVE REPORT'!J31</f>
        <v>202</v>
      </c>
      <c r="K31" s="23">
        <f>'WEEKLY COMPETITIVE REPORT'!K31</f>
        <v>113</v>
      </c>
      <c r="L31" s="65">
        <f>'WEEKLY COMPETITIVE REPORT'!L31</f>
        <v>25.35885167464116</v>
      </c>
      <c r="M31" s="15">
        <f t="shared" si="3"/>
        <v>122.693640535731</v>
      </c>
      <c r="N31" s="38">
        <f>'WEEKLY COMPETITIVE REPORT'!N31</f>
        <v>6</v>
      </c>
      <c r="O31" s="15">
        <f>'WEEKLY COMPETITIVE REPORT'!O31/X4</f>
        <v>899.1289688114639</v>
      </c>
      <c r="P31" s="15">
        <f>'WEEKLY COMPETITIVE REPORT'!P31/X17</f>
        <v>0.0674955595026643</v>
      </c>
      <c r="Q31" s="23">
        <f>'WEEKLY COMPETITIVE REPORT'!Q31</f>
        <v>231</v>
      </c>
      <c r="R31" s="23">
        <f>'WEEKLY COMPETITIVE REPORT'!R31</f>
        <v>113</v>
      </c>
      <c r="S31" s="65">
        <f>'WEEKLY COMPETITIVE REPORT'!S31</f>
        <v>53.110047846889955</v>
      </c>
      <c r="T31" s="15">
        <f>'WEEKLY COMPETITIVE REPORT'!T31/X4</f>
        <v>146979.488620399</v>
      </c>
      <c r="U31" s="15">
        <f t="shared" si="4"/>
        <v>149.854828135244</v>
      </c>
      <c r="V31" s="26">
        <f t="shared" si="5"/>
        <v>147878.61758921048</v>
      </c>
      <c r="W31" s="23">
        <f>'WEEKLY COMPETITIVE REPORT'!W31</f>
        <v>24837</v>
      </c>
      <c r="X31" s="57">
        <f>'WEEKLY COMPETITIVE REPORT'!X31</f>
        <v>25068</v>
      </c>
    </row>
    <row r="32" spans="1:24" ht="12.75">
      <c r="A32" s="51">
        <v>19</v>
      </c>
      <c r="B32" s="4">
        <f>'WEEKLY COMPETITIVE REPORT'!B32</f>
        <v>15</v>
      </c>
      <c r="C32" s="4" t="str">
        <f>'WEEKLY COMPETITIVE REPORT'!C32</f>
        <v>CAPITALISM: A LOVE STORY</v>
      </c>
      <c r="D32" s="4" t="str">
        <f>'WEEKLY COMPETITIVE REPORT'!D32</f>
        <v>INDEP</v>
      </c>
      <c r="E32" s="4" t="str">
        <f>'WEEKLY COMPETITIVE REPORT'!E32</f>
        <v>FIVIA</v>
      </c>
      <c r="F32" s="38">
        <f>'WEEKLY COMPETITIVE REPORT'!F32</f>
        <v>4</v>
      </c>
      <c r="G32" s="38">
        <f>'WEEKLY COMPETITIVE REPORT'!G32</f>
        <v>1</v>
      </c>
      <c r="H32" s="15">
        <f>'WEEKLY COMPETITIVE REPORT'!H32/X4</f>
        <v>347.00758640067437</v>
      </c>
      <c r="I32" s="15">
        <f>'WEEKLY COMPETITIVE REPORT'!I32/X17</f>
        <v>0.16615533667043436</v>
      </c>
      <c r="J32" s="23">
        <f>'WEEKLY COMPETITIVE REPORT'!J32</f>
        <v>55</v>
      </c>
      <c r="K32" s="23">
        <f>'WEEKLY COMPETITIVE REPORT'!K32</f>
        <v>183</v>
      </c>
      <c r="L32" s="65">
        <f>'WEEKLY COMPETITIVE REPORT'!L32</f>
        <v>-75.9961127308066</v>
      </c>
      <c r="M32" s="15">
        <f t="shared" si="3"/>
        <v>347.00758640067437</v>
      </c>
      <c r="N32" s="38">
        <f>'WEEKLY COMPETITIVE REPORT'!N32</f>
        <v>1</v>
      </c>
      <c r="O32" s="15">
        <f>'WEEKLY COMPETITIVE REPORT'!O32/X4</f>
        <v>656.083169429615</v>
      </c>
      <c r="P32" s="15">
        <f>'WEEKLY COMPETITIVE REPORT'!P32/X17</f>
        <v>0.24850637816890037</v>
      </c>
      <c r="Q32" s="23">
        <f>'WEEKLY COMPETITIVE REPORT'!Q32</f>
        <v>115</v>
      </c>
      <c r="R32" s="23">
        <f>'WEEKLY COMPETITIVE REPORT'!R32</f>
        <v>284</v>
      </c>
      <c r="S32" s="65">
        <f>'WEEKLY COMPETITIVE REPORT'!S32</f>
        <v>-69.65562053281351</v>
      </c>
      <c r="T32" s="15">
        <f>'WEEKLY COMPETITIVE REPORT'!T32/X4</f>
        <v>16140.769879179545</v>
      </c>
      <c r="U32" s="15">
        <f t="shared" si="4"/>
        <v>656.083169429615</v>
      </c>
      <c r="V32" s="26">
        <f t="shared" si="5"/>
        <v>16796.85304860916</v>
      </c>
      <c r="W32" s="23">
        <f>'WEEKLY COMPETITIVE REPORT'!W32</f>
        <v>2359</v>
      </c>
      <c r="X32" s="57">
        <f>'WEEKLY COMPETITIVE REPORT'!X32</f>
        <v>2474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119</v>
      </c>
      <c r="H34" s="33">
        <f>SUM(H14:H33)</f>
        <v>258929.4745715088</v>
      </c>
      <c r="I34" s="32">
        <f>SUM(I14:I33)</f>
        <v>265134.685512339</v>
      </c>
      <c r="J34" s="32">
        <f>SUM(J14:J33)</f>
        <v>37189</v>
      </c>
      <c r="K34" s="32">
        <f>SUM(K14:K33)</f>
        <v>39177</v>
      </c>
      <c r="L34" s="65">
        <f>'WEEKLY COMPETITIVE REPORT'!L34</f>
        <v>-7.035888123880866</v>
      </c>
      <c r="M34" s="33">
        <f>H34/G34</f>
        <v>2175.877937575704</v>
      </c>
      <c r="N34" s="41">
        <f>'WEEKLY COMPETITIVE REPORT'!N34</f>
        <v>119</v>
      </c>
      <c r="O34" s="32">
        <f>SUM(O14:O33)</f>
        <v>356333.2396740658</v>
      </c>
      <c r="P34" s="32">
        <f>SUM(P14:P33)</f>
        <v>376974.21147066355</v>
      </c>
      <c r="Q34" s="32">
        <f>SUM(Q14:Q33)</f>
        <v>53615</v>
      </c>
      <c r="R34" s="32">
        <f>SUM(R14:R33)</f>
        <v>58105</v>
      </c>
      <c r="S34" s="66">
        <f>O34/P34-100%</f>
        <v>-0.05475433376748118</v>
      </c>
      <c r="T34" s="32">
        <f>SUM(T14:T33)</f>
        <v>3487701.479929097</v>
      </c>
      <c r="U34" s="33">
        <f>O34/N34</f>
        <v>2994.396972050973</v>
      </c>
      <c r="V34" s="32">
        <f>SUM(V14:V33)</f>
        <v>3844034.7196031637</v>
      </c>
      <c r="W34" s="32">
        <f>SUM(W14:W33)</f>
        <v>557911</v>
      </c>
      <c r="X34" s="36">
        <f>SUM(X14:X33)</f>
        <v>611526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2010-01-28T13:43:42Z</dcterms:modified>
  <cp:category/>
  <cp:version/>
  <cp:contentType/>
  <cp:contentStatus/>
</cp:coreProperties>
</file>