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80" windowWidth="18105" windowHeight="1033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<sst xmlns="http://schemas.openxmlformats.org/spreadsheetml/2006/main" count="235" uniqueCount="77">
  <si>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</si>
  <si>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</si>
  <si>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</si>
  <si>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</si>
  <si>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</si>
  <si>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</si>
  <si>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</si>
  <si>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</si>
  <si>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</si>
  <si>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</si>
  <si>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</si>
  <si>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</si>
  <si>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</si>
  <si>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</si>
  <si>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</si>
  <si>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</si>
  <si>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</si>
  <si>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</si>
  <si>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</si>
  <si>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</si>
  <si>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</si>
  <si>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</si>
  <si>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</si>
  <si>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</si>
  <si>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</si>
  <si>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</si>
  <si>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</si>
  <si>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</si>
  <si>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</si>
  <si>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</si>
  <si>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</si>
  <si>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</si>
  <si>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</si>
  <si>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</si>
  <si>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</si>
  <si>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</si>
  <si>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</si>
  <si>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</si>
  <si>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</si>
  <si>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</si>
  <si>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</si>
  <si>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</si>
  <si>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</si>
  <si>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</si>
  <si>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</si>
  <si>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INDEP</t>
  </si>
  <si>
    <t>Cinemania</t>
  </si>
  <si>
    <t>All amounts in Euro (L.C.)</t>
  </si>
  <si>
    <t>All amounts in $ US</t>
  </si>
  <si>
    <t>WDI</t>
  </si>
  <si>
    <t>CENEX</t>
  </si>
  <si>
    <t>UNI</t>
  </si>
  <si>
    <t>New</t>
  </si>
  <si>
    <t>NIKO</t>
  </si>
  <si>
    <t>FIVIA</t>
  </si>
  <si>
    <t>AVATAR</t>
  </si>
  <si>
    <t>FOX</t>
  </si>
  <si>
    <t>IT'S COMPLICATED</t>
  </si>
  <si>
    <t>PLANET 51</t>
  </si>
  <si>
    <t>SHERLOCK HOLMES</t>
  </si>
  <si>
    <t>UP IN THE AIR</t>
  </si>
  <si>
    <t>PAR</t>
  </si>
  <si>
    <t>BOOK OF ELI</t>
  </si>
  <si>
    <t>PRINCESS AND THE FROG</t>
  </si>
  <si>
    <t>BELGRADE PHANTOM</t>
  </si>
  <si>
    <t>ALVIN AND THE CHIPMUNKS 2</t>
  </si>
  <si>
    <t>MEN WHO STARE AT GOATS</t>
  </si>
  <si>
    <t>05 - Feb</t>
  </si>
  <si>
    <t>07 - Feb</t>
  </si>
  <si>
    <t>04 - Feb</t>
  </si>
  <si>
    <t>10 - Feb</t>
  </si>
  <si>
    <t>DID YOU HEAR ABOUT THE MORGANS</t>
  </si>
  <si>
    <t>SONY</t>
  </si>
  <si>
    <t>THE OTHER MAN</t>
  </si>
  <si>
    <t>GAMER</t>
  </si>
  <si>
    <t>A SERIOUS MAN</t>
  </si>
  <si>
    <t>O'HORTON</t>
  </si>
</sst>
</file>

<file path=xl/styles.xml><?xml version="1.0" encoding="utf-8"?>
<styleSheet xmlns="http://schemas.openxmlformats.org/spreadsheetml/2006/main">
  <numFmts count="4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16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4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Border="1" applyAlignment="1" applyProtection="1">
      <alignment horizontal="right"/>
      <protection locked="0"/>
    </xf>
    <xf numFmtId="3" fontId="6" fillId="0" borderId="36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3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3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Followed Hyperlink" xfId="53"/>
    <cellStyle name="Percent" xfId="54"/>
    <cellStyle name="Output" xfId="55"/>
    <cellStyle name="Title" xfId="56"/>
    <cellStyle name="Total" xfId="57"/>
    <cellStyle name="Currency" xfId="58"/>
    <cellStyle name="Currency [0]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X40"/>
  <sheetViews>
    <sheetView showGridLines="0" tabSelected="1" zoomScalePageLayoutView="0" workbookViewId="0" topLeftCell="A1">
      <selection activeCell="G17" sqref="G17"/>
    </sheetView>
  </sheetViews>
  <sheetFormatPr defaultColWidth="9.140625" defaultRowHeight="12.75"/>
  <cols>
    <col min="1" max="2" width="4.7109375" style="0" customWidth="1"/>
    <col min="3" max="3" width="28.574218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281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86" t="s">
        <v>67</v>
      </c>
      <c r="K4" s="21"/>
      <c r="L4" s="87" t="s">
        <v>68</v>
      </c>
      <c r="M4" s="27"/>
      <c r="N4" s="9"/>
      <c r="O4" s="9"/>
      <c r="P4" s="9"/>
      <c r="Q4" s="9"/>
      <c r="R4" s="9"/>
      <c r="S4" s="9"/>
      <c r="T4" s="30"/>
      <c r="U4" s="40"/>
      <c r="V4" s="61" t="s">
        <v>3</v>
      </c>
      <c r="W4" s="22" t="s">
        <v>0</v>
      </c>
      <c r="X4" s="73">
        <v>0.7237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85" t="s">
        <v>69</v>
      </c>
      <c r="K5" s="8"/>
      <c r="L5" s="88" t="s">
        <v>70</v>
      </c>
      <c r="M5" s="27"/>
      <c r="N5" s="9"/>
      <c r="O5" s="9"/>
      <c r="P5" s="9"/>
      <c r="Q5" s="9"/>
      <c r="R5" s="9"/>
      <c r="S5" s="9"/>
      <c r="T5" s="30"/>
      <c r="U5" s="30"/>
      <c r="V5" s="72"/>
      <c r="W5" s="21"/>
      <c r="X5" s="71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">
        <v>6</v>
      </c>
      <c r="H7" s="9"/>
      <c r="I7" s="10" t="s">
        <v>7</v>
      </c>
      <c r="J7" s="42">
        <v>6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v>40220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47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24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74">
        <v>1</v>
      </c>
      <c r="B14" s="74">
        <v>1</v>
      </c>
      <c r="C14" s="4" t="s">
        <v>65</v>
      </c>
      <c r="D14" s="16" t="s">
        <v>56</v>
      </c>
      <c r="E14" s="16" t="s">
        <v>42</v>
      </c>
      <c r="F14" s="38">
        <v>2</v>
      </c>
      <c r="G14" s="38">
        <v>13</v>
      </c>
      <c r="H14" s="25">
        <v>82619</v>
      </c>
      <c r="I14" s="25">
        <v>75273</v>
      </c>
      <c r="J14" s="83">
        <v>18690</v>
      </c>
      <c r="K14" s="83">
        <v>17245</v>
      </c>
      <c r="L14" s="65">
        <f>(H14/I14*100)-100</f>
        <v>9.759143384746196</v>
      </c>
      <c r="M14" s="15">
        <f aca="true" t="shared" si="0" ref="M14:M29">H14/G14</f>
        <v>6355.307692307692</v>
      </c>
      <c r="N14" s="38">
        <v>13</v>
      </c>
      <c r="O14" s="23">
        <v>119773</v>
      </c>
      <c r="P14" s="23">
        <v>98483</v>
      </c>
      <c r="Q14" s="23">
        <v>27779</v>
      </c>
      <c r="R14" s="23">
        <v>23788</v>
      </c>
      <c r="S14" s="65">
        <f>(O14/P14*100)-100</f>
        <v>21.61794421372217</v>
      </c>
      <c r="T14" s="77">
        <v>101583</v>
      </c>
      <c r="U14" s="15">
        <f aca="true" t="shared" si="1" ref="U14:U29">O14/N14</f>
        <v>9213.307692307691</v>
      </c>
      <c r="V14" s="77">
        <f aca="true" t="shared" si="2" ref="V14:V29">SUM(T14,O14)</f>
        <v>221356</v>
      </c>
      <c r="W14" s="77">
        <v>24753</v>
      </c>
      <c r="X14" s="78">
        <f aca="true" t="shared" si="3" ref="X14:X29">SUM(W14,Q14)</f>
        <v>52532</v>
      </c>
    </row>
    <row r="15" spans="1:24" ht="12.75">
      <c r="A15" s="74">
        <v>2</v>
      </c>
      <c r="B15" s="74">
        <v>2</v>
      </c>
      <c r="C15" s="4" t="s">
        <v>55</v>
      </c>
      <c r="D15" s="16" t="s">
        <v>56</v>
      </c>
      <c r="E15" s="16" t="s">
        <v>42</v>
      </c>
      <c r="F15" s="38">
        <v>8</v>
      </c>
      <c r="G15" s="38">
        <v>18</v>
      </c>
      <c r="H15" s="25">
        <v>63937</v>
      </c>
      <c r="I15" s="25">
        <v>55283</v>
      </c>
      <c r="J15" s="15">
        <v>11150</v>
      </c>
      <c r="K15" s="15">
        <v>9691</v>
      </c>
      <c r="L15" s="65">
        <f>(H15/I15*100)-100</f>
        <v>15.65399851672305</v>
      </c>
      <c r="M15" s="15">
        <f t="shared" si="0"/>
        <v>3552.0555555555557</v>
      </c>
      <c r="N15" s="75">
        <v>18</v>
      </c>
      <c r="O15" s="15">
        <v>92790</v>
      </c>
      <c r="P15" s="15">
        <v>81241</v>
      </c>
      <c r="Q15" s="15">
        <v>16804</v>
      </c>
      <c r="R15" s="15">
        <v>14962</v>
      </c>
      <c r="S15" s="65">
        <f>(O15/P15*100)-100</f>
        <v>14.215728511465883</v>
      </c>
      <c r="T15" s="77">
        <v>1061550</v>
      </c>
      <c r="U15" s="15">
        <f t="shared" si="1"/>
        <v>5155</v>
      </c>
      <c r="V15" s="77">
        <f t="shared" si="2"/>
        <v>1154340</v>
      </c>
      <c r="W15" s="77">
        <v>201544</v>
      </c>
      <c r="X15" s="78">
        <f t="shared" si="3"/>
        <v>218348</v>
      </c>
    </row>
    <row r="16" spans="1:24" ht="12.75">
      <c r="A16" s="74">
        <v>3</v>
      </c>
      <c r="B16" s="74" t="s">
        <v>52</v>
      </c>
      <c r="C16" s="4" t="s">
        <v>71</v>
      </c>
      <c r="D16" s="16" t="s">
        <v>72</v>
      </c>
      <c r="E16" s="16" t="s">
        <v>42</v>
      </c>
      <c r="F16" s="38">
        <v>1</v>
      </c>
      <c r="G16" s="38">
        <v>8</v>
      </c>
      <c r="H16" s="15">
        <v>22898</v>
      </c>
      <c r="I16" s="15"/>
      <c r="J16" s="92">
        <v>4829</v>
      </c>
      <c r="K16" s="92"/>
      <c r="L16" s="65"/>
      <c r="M16" s="15">
        <f t="shared" si="0"/>
        <v>2862.25</v>
      </c>
      <c r="N16" s="39">
        <v>8</v>
      </c>
      <c r="O16" s="15">
        <v>33502</v>
      </c>
      <c r="P16" s="15"/>
      <c r="Q16" s="15">
        <v>7502</v>
      </c>
      <c r="R16" s="15"/>
      <c r="S16" s="65"/>
      <c r="T16" s="77"/>
      <c r="U16" s="15">
        <f t="shared" si="1"/>
        <v>4187.75</v>
      </c>
      <c r="V16" s="77">
        <f t="shared" si="2"/>
        <v>33502</v>
      </c>
      <c r="W16" s="77"/>
      <c r="X16" s="78">
        <f t="shared" si="3"/>
        <v>7502</v>
      </c>
    </row>
    <row r="17" spans="1:24" ht="12.75">
      <c r="A17" s="74">
        <v>4</v>
      </c>
      <c r="B17" s="74">
        <v>3</v>
      </c>
      <c r="C17" s="4" t="s">
        <v>66</v>
      </c>
      <c r="D17" s="16" t="s">
        <v>45</v>
      </c>
      <c r="E17" s="16" t="s">
        <v>54</v>
      </c>
      <c r="F17" s="38">
        <v>2</v>
      </c>
      <c r="G17" s="38">
        <v>4</v>
      </c>
      <c r="H17" s="15">
        <v>10257</v>
      </c>
      <c r="I17" s="15">
        <v>11151</v>
      </c>
      <c r="J17" s="15">
        <v>2155</v>
      </c>
      <c r="K17" s="15">
        <v>2387</v>
      </c>
      <c r="L17" s="65">
        <f>(H17/I17*100)-100</f>
        <v>-8.017218186709712</v>
      </c>
      <c r="M17" s="15">
        <f t="shared" si="0"/>
        <v>2564.25</v>
      </c>
      <c r="N17" s="75">
        <v>4</v>
      </c>
      <c r="O17" s="15">
        <v>14414</v>
      </c>
      <c r="P17" s="15">
        <v>16898</v>
      </c>
      <c r="Q17" s="15">
        <v>3175</v>
      </c>
      <c r="R17" s="15">
        <v>3944</v>
      </c>
      <c r="S17" s="65">
        <f>(O17/P17*100)-100</f>
        <v>-14.699964492839385</v>
      </c>
      <c r="T17" s="77">
        <v>18606</v>
      </c>
      <c r="U17" s="15">
        <f t="shared" si="1"/>
        <v>3603.5</v>
      </c>
      <c r="V17" s="77">
        <f t="shared" si="2"/>
        <v>33020</v>
      </c>
      <c r="W17" s="77">
        <v>4454</v>
      </c>
      <c r="X17" s="78">
        <f t="shared" si="3"/>
        <v>7629</v>
      </c>
    </row>
    <row r="18" spans="1:24" ht="13.5" customHeight="1">
      <c r="A18" s="74">
        <v>5</v>
      </c>
      <c r="B18" s="74">
        <v>4</v>
      </c>
      <c r="C18" s="4" t="s">
        <v>59</v>
      </c>
      <c r="D18" s="16" t="s">
        <v>43</v>
      </c>
      <c r="E18" s="16" t="s">
        <v>44</v>
      </c>
      <c r="F18" s="38">
        <v>5</v>
      </c>
      <c r="G18" s="38">
        <v>9</v>
      </c>
      <c r="H18" s="15">
        <v>9191</v>
      </c>
      <c r="I18" s="15">
        <v>10111</v>
      </c>
      <c r="J18" s="93">
        <v>1875</v>
      </c>
      <c r="K18" s="93">
        <v>2060</v>
      </c>
      <c r="L18" s="65">
        <f>(H18/I18*100)-100</f>
        <v>-9.099001087924037</v>
      </c>
      <c r="M18" s="15">
        <f t="shared" si="0"/>
        <v>1021.2222222222222</v>
      </c>
      <c r="N18" s="75">
        <v>9</v>
      </c>
      <c r="O18" s="76">
        <v>14110</v>
      </c>
      <c r="P18" s="76">
        <v>14876</v>
      </c>
      <c r="Q18" s="76">
        <v>2975</v>
      </c>
      <c r="R18" s="76">
        <v>3211</v>
      </c>
      <c r="S18" s="65">
        <f>(O18/P18*100)-100</f>
        <v>-5.1492336649637025</v>
      </c>
      <c r="T18" s="77">
        <v>154024</v>
      </c>
      <c r="U18" s="15">
        <f t="shared" si="1"/>
        <v>1567.7777777777778</v>
      </c>
      <c r="V18" s="77">
        <f t="shared" si="2"/>
        <v>168134</v>
      </c>
      <c r="W18" s="77">
        <v>33079</v>
      </c>
      <c r="X18" s="78">
        <f t="shared" si="3"/>
        <v>36054</v>
      </c>
    </row>
    <row r="19" spans="1:24" ht="12.75">
      <c r="A19" s="74">
        <v>6</v>
      </c>
      <c r="B19" s="74">
        <v>7</v>
      </c>
      <c r="C19" s="4" t="s">
        <v>63</v>
      </c>
      <c r="D19" s="16" t="s">
        <v>49</v>
      </c>
      <c r="E19" s="16" t="s">
        <v>50</v>
      </c>
      <c r="F19" s="38">
        <v>3</v>
      </c>
      <c r="G19" s="38">
        <v>9</v>
      </c>
      <c r="H19" s="15">
        <v>8923</v>
      </c>
      <c r="I19" s="15">
        <v>7849</v>
      </c>
      <c r="J19" s="84">
        <v>2122</v>
      </c>
      <c r="K19" s="84">
        <v>1777</v>
      </c>
      <c r="L19" s="65">
        <f>(H19/I19*100)-100</f>
        <v>13.683271754363616</v>
      </c>
      <c r="M19" s="15">
        <f t="shared" si="0"/>
        <v>991.4444444444445</v>
      </c>
      <c r="N19" s="39">
        <v>9</v>
      </c>
      <c r="O19" s="15">
        <v>13872</v>
      </c>
      <c r="P19" s="15">
        <v>10581</v>
      </c>
      <c r="Q19" s="15">
        <v>3335</v>
      </c>
      <c r="R19" s="15">
        <v>2503</v>
      </c>
      <c r="S19" s="65">
        <f>(O19/P19*100)-100</f>
        <v>31.1029203288914</v>
      </c>
      <c r="T19" s="77">
        <v>37228</v>
      </c>
      <c r="U19" s="15">
        <f t="shared" si="1"/>
        <v>1541.3333333333333</v>
      </c>
      <c r="V19" s="77">
        <f t="shared" si="2"/>
        <v>51100</v>
      </c>
      <c r="W19" s="77">
        <v>9130</v>
      </c>
      <c r="X19" s="78">
        <f t="shared" si="3"/>
        <v>12465</v>
      </c>
    </row>
    <row r="20" spans="1:24" ht="12.75">
      <c r="A20" s="74">
        <v>7</v>
      </c>
      <c r="B20" s="74" t="s">
        <v>52</v>
      </c>
      <c r="C20" s="4" t="s">
        <v>73</v>
      </c>
      <c r="D20" s="16" t="s">
        <v>45</v>
      </c>
      <c r="E20" s="16" t="s">
        <v>36</v>
      </c>
      <c r="F20" s="38">
        <v>1</v>
      </c>
      <c r="G20" s="38">
        <v>6</v>
      </c>
      <c r="H20" s="15">
        <v>7729</v>
      </c>
      <c r="I20" s="15"/>
      <c r="J20" s="15">
        <v>1632</v>
      </c>
      <c r="K20" s="15"/>
      <c r="L20" s="65"/>
      <c r="M20" s="15">
        <f t="shared" si="0"/>
        <v>1288.1666666666667</v>
      </c>
      <c r="N20" s="75">
        <v>6</v>
      </c>
      <c r="O20" s="23">
        <v>11249</v>
      </c>
      <c r="P20" s="23"/>
      <c r="Q20" s="23">
        <v>2542</v>
      </c>
      <c r="R20" s="23"/>
      <c r="S20" s="65"/>
      <c r="T20" s="77">
        <v>664</v>
      </c>
      <c r="U20" s="15">
        <f t="shared" si="1"/>
        <v>1874.8333333333333</v>
      </c>
      <c r="V20" s="77">
        <f t="shared" si="2"/>
        <v>11913</v>
      </c>
      <c r="W20" s="77">
        <v>146</v>
      </c>
      <c r="X20" s="78">
        <f t="shared" si="3"/>
        <v>2688</v>
      </c>
    </row>
    <row r="21" spans="1:24" ht="12.75">
      <c r="A21" s="74">
        <v>8</v>
      </c>
      <c r="B21" s="74">
        <v>6</v>
      </c>
      <c r="C21" s="4" t="s">
        <v>60</v>
      </c>
      <c r="D21" s="16" t="s">
        <v>61</v>
      </c>
      <c r="E21" s="16" t="s">
        <v>36</v>
      </c>
      <c r="F21" s="38">
        <v>4</v>
      </c>
      <c r="G21" s="38">
        <v>5</v>
      </c>
      <c r="H21" s="15">
        <v>7349</v>
      </c>
      <c r="I21" s="15">
        <v>8688</v>
      </c>
      <c r="J21" s="15">
        <v>1572</v>
      </c>
      <c r="K21" s="15">
        <v>1832</v>
      </c>
      <c r="L21" s="65">
        <f>(H21/I21*100)-100</f>
        <v>-15.412062615101291</v>
      </c>
      <c r="M21" s="15">
        <f t="shared" si="0"/>
        <v>1469.8</v>
      </c>
      <c r="N21" s="75">
        <v>5</v>
      </c>
      <c r="O21" s="23">
        <v>11011</v>
      </c>
      <c r="P21" s="23">
        <v>13279</v>
      </c>
      <c r="Q21" s="23">
        <v>2430</v>
      </c>
      <c r="R21" s="23">
        <v>3056</v>
      </c>
      <c r="S21" s="65">
        <f>(O21/P21*100)-100</f>
        <v>-17.079599367422247</v>
      </c>
      <c r="T21" s="77">
        <v>62959</v>
      </c>
      <c r="U21" s="15">
        <f t="shared" si="1"/>
        <v>2202.2</v>
      </c>
      <c r="V21" s="77">
        <f t="shared" si="2"/>
        <v>73970</v>
      </c>
      <c r="W21" s="77">
        <v>14490</v>
      </c>
      <c r="X21" s="78">
        <f t="shared" si="3"/>
        <v>16920</v>
      </c>
    </row>
    <row r="22" spans="1:24" ht="12.75">
      <c r="A22" s="74">
        <v>9</v>
      </c>
      <c r="B22" s="74">
        <v>5</v>
      </c>
      <c r="C22" s="4" t="s">
        <v>62</v>
      </c>
      <c r="D22" s="16" t="s">
        <v>45</v>
      </c>
      <c r="E22" s="16" t="s">
        <v>44</v>
      </c>
      <c r="F22" s="38">
        <v>3</v>
      </c>
      <c r="G22" s="38">
        <v>6</v>
      </c>
      <c r="H22" s="25">
        <v>7284</v>
      </c>
      <c r="I22" s="25">
        <v>9259</v>
      </c>
      <c r="J22" s="25">
        <v>1535</v>
      </c>
      <c r="K22" s="25">
        <v>1975</v>
      </c>
      <c r="L22" s="65">
        <f>(H22/I22*100)-100</f>
        <v>-21.33059725672318</v>
      </c>
      <c r="M22" s="15">
        <f t="shared" si="0"/>
        <v>1214</v>
      </c>
      <c r="N22" s="75">
        <v>6</v>
      </c>
      <c r="O22" s="15">
        <v>10556</v>
      </c>
      <c r="P22" s="15">
        <v>13702</v>
      </c>
      <c r="Q22" s="15">
        <v>2339</v>
      </c>
      <c r="R22" s="15">
        <v>3185</v>
      </c>
      <c r="S22" s="65">
        <f>(O22/P22*100)-100</f>
        <v>-22.960151802656554</v>
      </c>
      <c r="T22" s="77">
        <v>40825</v>
      </c>
      <c r="U22" s="15">
        <f t="shared" si="1"/>
        <v>1759.3333333333333</v>
      </c>
      <c r="V22" s="77">
        <f t="shared" si="2"/>
        <v>51381</v>
      </c>
      <c r="W22" s="77">
        <v>9378</v>
      </c>
      <c r="X22" s="78">
        <f t="shared" si="3"/>
        <v>11717</v>
      </c>
    </row>
    <row r="23" spans="1:24" ht="12.75">
      <c r="A23" s="74">
        <v>10</v>
      </c>
      <c r="B23" s="74" t="s">
        <v>52</v>
      </c>
      <c r="C23" s="4" t="s">
        <v>74</v>
      </c>
      <c r="D23" s="16" t="s">
        <v>45</v>
      </c>
      <c r="E23" s="16" t="s">
        <v>44</v>
      </c>
      <c r="F23" s="38">
        <v>1</v>
      </c>
      <c r="G23" s="38">
        <v>6</v>
      </c>
      <c r="H23" s="25">
        <v>5699</v>
      </c>
      <c r="I23" s="25"/>
      <c r="J23" s="25">
        <v>1193</v>
      </c>
      <c r="K23" s="25"/>
      <c r="L23" s="65"/>
      <c r="M23" s="15">
        <f t="shared" si="0"/>
        <v>949.8333333333334</v>
      </c>
      <c r="N23" s="38">
        <v>6</v>
      </c>
      <c r="O23" s="15">
        <v>8271</v>
      </c>
      <c r="P23" s="15"/>
      <c r="Q23" s="15">
        <v>1840</v>
      </c>
      <c r="R23" s="15"/>
      <c r="S23" s="65"/>
      <c r="T23" s="89">
        <v>1223</v>
      </c>
      <c r="U23" s="15">
        <f t="shared" si="1"/>
        <v>1378.5</v>
      </c>
      <c r="V23" s="77">
        <f t="shared" si="2"/>
        <v>9494</v>
      </c>
      <c r="W23" s="79">
        <v>268</v>
      </c>
      <c r="X23" s="78">
        <f t="shared" si="3"/>
        <v>2108</v>
      </c>
    </row>
    <row r="24" spans="1:24" ht="12.75">
      <c r="A24" s="74">
        <v>11</v>
      </c>
      <c r="B24" s="74">
        <v>8</v>
      </c>
      <c r="C24" s="4" t="s">
        <v>57</v>
      </c>
      <c r="D24" s="16" t="s">
        <v>51</v>
      </c>
      <c r="E24" s="16" t="s">
        <v>36</v>
      </c>
      <c r="F24" s="38">
        <v>7</v>
      </c>
      <c r="G24" s="38">
        <v>8</v>
      </c>
      <c r="H24" s="25">
        <v>5392</v>
      </c>
      <c r="I24" s="25">
        <v>5704</v>
      </c>
      <c r="J24" s="83">
        <v>1122</v>
      </c>
      <c r="K24" s="83">
        <v>1264</v>
      </c>
      <c r="L24" s="65">
        <f>(H24/I24*100)-100</f>
        <v>-5.4698457223001355</v>
      </c>
      <c r="M24" s="15">
        <f t="shared" si="0"/>
        <v>674</v>
      </c>
      <c r="N24" s="75">
        <v>8</v>
      </c>
      <c r="O24" s="15">
        <v>7556</v>
      </c>
      <c r="P24" s="15">
        <v>7998</v>
      </c>
      <c r="Q24" s="15">
        <v>1595</v>
      </c>
      <c r="R24" s="15">
        <v>1807</v>
      </c>
      <c r="S24" s="65">
        <f>(O24/P24*100)-100</f>
        <v>-5.52638159539886</v>
      </c>
      <c r="T24" s="89">
        <v>199525</v>
      </c>
      <c r="U24" s="15">
        <f t="shared" si="1"/>
        <v>944.5</v>
      </c>
      <c r="V24" s="77">
        <f t="shared" si="2"/>
        <v>207081</v>
      </c>
      <c r="W24" s="79">
        <v>45672</v>
      </c>
      <c r="X24" s="78">
        <f t="shared" si="3"/>
        <v>47267</v>
      </c>
    </row>
    <row r="25" spans="1:24" ht="12.75" customHeight="1">
      <c r="A25" s="52">
        <v>12</v>
      </c>
      <c r="B25" s="74">
        <v>9</v>
      </c>
      <c r="C25" s="4" t="s">
        <v>58</v>
      </c>
      <c r="D25" s="16" t="s">
        <v>45</v>
      </c>
      <c r="E25" s="16" t="s">
        <v>36</v>
      </c>
      <c r="F25" s="38">
        <v>6</v>
      </c>
      <c r="G25" s="38">
        <v>10</v>
      </c>
      <c r="H25" s="25">
        <v>2315</v>
      </c>
      <c r="I25" s="25">
        <v>2643</v>
      </c>
      <c r="J25" s="91">
        <v>554</v>
      </c>
      <c r="K25" s="91">
        <v>600</v>
      </c>
      <c r="L25" s="65">
        <f>(H25/I25*100)-100</f>
        <v>-12.410139992432846</v>
      </c>
      <c r="M25" s="15">
        <f t="shared" si="0"/>
        <v>231.5</v>
      </c>
      <c r="N25" s="75">
        <v>10</v>
      </c>
      <c r="O25" s="23">
        <v>3587</v>
      </c>
      <c r="P25" s="23">
        <v>3380</v>
      </c>
      <c r="Q25" s="83">
        <v>876</v>
      </c>
      <c r="R25" s="83">
        <v>805</v>
      </c>
      <c r="S25" s="65">
        <f>(O25/P25*100)-100</f>
        <v>6.124260355029577</v>
      </c>
      <c r="T25" s="79">
        <v>122940</v>
      </c>
      <c r="U25" s="15">
        <f t="shared" si="1"/>
        <v>358.7</v>
      </c>
      <c r="V25" s="77">
        <f t="shared" si="2"/>
        <v>126527</v>
      </c>
      <c r="W25" s="77">
        <v>29286</v>
      </c>
      <c r="X25" s="78">
        <f t="shared" si="3"/>
        <v>30162</v>
      </c>
    </row>
    <row r="26" spans="1:24" ht="12.75" customHeight="1">
      <c r="A26" s="74">
        <v>13</v>
      </c>
      <c r="B26" s="74" t="s">
        <v>52</v>
      </c>
      <c r="C26" s="4" t="s">
        <v>75</v>
      </c>
      <c r="D26" s="16" t="s">
        <v>45</v>
      </c>
      <c r="E26" s="16" t="s">
        <v>46</v>
      </c>
      <c r="F26" s="38">
        <v>1</v>
      </c>
      <c r="G26" s="38">
        <v>1</v>
      </c>
      <c r="H26" s="15">
        <v>1497</v>
      </c>
      <c r="I26" s="15"/>
      <c r="J26" s="15">
        <v>296</v>
      </c>
      <c r="K26" s="15"/>
      <c r="L26" s="65"/>
      <c r="M26" s="15">
        <f t="shared" si="0"/>
        <v>1497</v>
      </c>
      <c r="N26" s="39">
        <v>1</v>
      </c>
      <c r="O26" s="15">
        <v>2528</v>
      </c>
      <c r="P26" s="15"/>
      <c r="Q26" s="15">
        <v>511</v>
      </c>
      <c r="R26" s="15"/>
      <c r="S26" s="65"/>
      <c r="T26" s="79"/>
      <c r="U26" s="15">
        <f t="shared" si="1"/>
        <v>2528</v>
      </c>
      <c r="V26" s="77">
        <f t="shared" si="2"/>
        <v>2528</v>
      </c>
      <c r="W26" s="77"/>
      <c r="X26" s="78">
        <f t="shared" si="3"/>
        <v>511</v>
      </c>
    </row>
    <row r="27" spans="1:24" ht="12.75">
      <c r="A27" s="74">
        <v>14</v>
      </c>
      <c r="B27" s="74" t="s">
        <v>52</v>
      </c>
      <c r="C27" s="4" t="s">
        <v>76</v>
      </c>
      <c r="D27" s="16" t="s">
        <v>45</v>
      </c>
      <c r="E27" s="16" t="s">
        <v>46</v>
      </c>
      <c r="F27" s="38">
        <v>1</v>
      </c>
      <c r="G27" s="38">
        <v>1</v>
      </c>
      <c r="H27" s="25">
        <v>589</v>
      </c>
      <c r="I27" s="25"/>
      <c r="J27" s="25">
        <v>124</v>
      </c>
      <c r="K27" s="25"/>
      <c r="L27" s="65"/>
      <c r="M27" s="15">
        <f t="shared" si="0"/>
        <v>589</v>
      </c>
      <c r="N27" s="39">
        <v>1</v>
      </c>
      <c r="O27" s="15">
        <v>879</v>
      </c>
      <c r="P27" s="15"/>
      <c r="Q27" s="15">
        <v>196</v>
      </c>
      <c r="R27" s="15"/>
      <c r="S27" s="65"/>
      <c r="T27" s="77">
        <v>2387</v>
      </c>
      <c r="U27" s="15">
        <f t="shared" si="1"/>
        <v>879</v>
      </c>
      <c r="V27" s="77">
        <f t="shared" si="2"/>
        <v>3266</v>
      </c>
      <c r="W27" s="79">
        <v>1318</v>
      </c>
      <c r="X27" s="78">
        <f t="shared" si="3"/>
        <v>1514</v>
      </c>
    </row>
    <row r="28" spans="1:24" ht="12.75">
      <c r="A28" s="74">
        <v>15</v>
      </c>
      <c r="B28" s="74">
        <v>16</v>
      </c>
      <c r="C28" s="4" t="s">
        <v>64</v>
      </c>
      <c r="D28" s="16" t="s">
        <v>45</v>
      </c>
      <c r="E28" s="16" t="s">
        <v>54</v>
      </c>
      <c r="F28" s="38">
        <v>3</v>
      </c>
      <c r="G28" s="38">
        <v>1</v>
      </c>
      <c r="H28" s="25">
        <v>574</v>
      </c>
      <c r="I28" s="25">
        <v>578</v>
      </c>
      <c r="J28" s="25">
        <v>112</v>
      </c>
      <c r="K28" s="25">
        <v>113</v>
      </c>
      <c r="L28" s="65">
        <f>(H28/I28*100)-100</f>
        <v>-0.6920415224913512</v>
      </c>
      <c r="M28" s="15">
        <f t="shared" si="0"/>
        <v>574</v>
      </c>
      <c r="N28" s="39">
        <v>1</v>
      </c>
      <c r="O28" s="15">
        <v>800</v>
      </c>
      <c r="P28" s="15">
        <v>994</v>
      </c>
      <c r="Q28" s="15">
        <v>162</v>
      </c>
      <c r="R28" s="15">
        <v>207</v>
      </c>
      <c r="S28" s="65">
        <f>(O28/P28*100)-100</f>
        <v>-19.517102615694156</v>
      </c>
      <c r="T28" s="77">
        <v>4984</v>
      </c>
      <c r="U28" s="15">
        <f t="shared" si="1"/>
        <v>800</v>
      </c>
      <c r="V28" s="77">
        <f t="shared" si="2"/>
        <v>5784</v>
      </c>
      <c r="W28" s="79">
        <v>1125</v>
      </c>
      <c r="X28" s="78">
        <f t="shared" si="3"/>
        <v>1287</v>
      </c>
    </row>
    <row r="29" spans="1:24" ht="12.75">
      <c r="A29" s="74">
        <v>16</v>
      </c>
      <c r="B29" s="74">
        <v>11</v>
      </c>
      <c r="C29" s="90" t="s">
        <v>53</v>
      </c>
      <c r="D29" s="16" t="s">
        <v>45</v>
      </c>
      <c r="E29" s="16" t="s">
        <v>36</v>
      </c>
      <c r="F29" s="38">
        <v>10</v>
      </c>
      <c r="G29" s="38">
        <v>8</v>
      </c>
      <c r="H29" s="25">
        <v>406</v>
      </c>
      <c r="I29" s="25">
        <v>950</v>
      </c>
      <c r="J29" s="83">
        <v>85</v>
      </c>
      <c r="K29" s="83">
        <v>234</v>
      </c>
      <c r="L29" s="65">
        <f>(H29/I29*100)-100</f>
        <v>-57.26315789473684</v>
      </c>
      <c r="M29" s="15">
        <f t="shared" si="0"/>
        <v>50.75</v>
      </c>
      <c r="N29" s="38">
        <v>8</v>
      </c>
      <c r="O29" s="23">
        <v>597</v>
      </c>
      <c r="P29" s="23">
        <v>1802</v>
      </c>
      <c r="Q29" s="23">
        <v>125</v>
      </c>
      <c r="R29" s="23">
        <v>508</v>
      </c>
      <c r="S29" s="65">
        <f>(O29/P29*100)-100</f>
        <v>-66.87014428412874</v>
      </c>
      <c r="T29" s="77">
        <v>324989</v>
      </c>
      <c r="U29" s="15">
        <f t="shared" si="1"/>
        <v>74.625</v>
      </c>
      <c r="V29" s="77">
        <f t="shared" si="2"/>
        <v>325586</v>
      </c>
      <c r="W29" s="77">
        <v>80466</v>
      </c>
      <c r="X29" s="78">
        <f t="shared" si="3"/>
        <v>80591</v>
      </c>
    </row>
    <row r="30" spans="1:24" ht="12.75">
      <c r="A30" s="74">
        <v>17</v>
      </c>
      <c r="B30" s="74"/>
      <c r="C30" s="4"/>
      <c r="D30" s="16"/>
      <c r="E30" s="16"/>
      <c r="F30" s="38"/>
      <c r="G30" s="38"/>
      <c r="H30" s="15"/>
      <c r="I30" s="15"/>
      <c r="J30" s="91"/>
      <c r="K30" s="91"/>
      <c r="L30" s="65"/>
      <c r="M30" s="15"/>
      <c r="N30" s="75"/>
      <c r="O30" s="23"/>
      <c r="P30" s="23"/>
      <c r="Q30" s="23"/>
      <c r="R30" s="23"/>
      <c r="S30" s="65"/>
      <c r="T30" s="77"/>
      <c r="U30" s="15"/>
      <c r="V30" s="77"/>
      <c r="W30" s="77"/>
      <c r="X30" s="78"/>
    </row>
    <row r="31" spans="1:24" ht="12.75">
      <c r="A31" s="74">
        <v>18</v>
      </c>
      <c r="B31" s="52"/>
      <c r="C31" s="4"/>
      <c r="D31" s="16"/>
      <c r="E31" s="16"/>
      <c r="F31" s="38"/>
      <c r="G31" s="38"/>
      <c r="H31" s="83"/>
      <c r="I31" s="83"/>
      <c r="J31" s="91"/>
      <c r="K31" s="91"/>
      <c r="L31" s="65"/>
      <c r="M31" s="15"/>
      <c r="N31" s="75"/>
      <c r="O31" s="15"/>
      <c r="P31" s="15"/>
      <c r="Q31" s="15"/>
      <c r="R31" s="15"/>
      <c r="S31" s="65"/>
      <c r="T31" s="84"/>
      <c r="U31" s="15"/>
      <c r="V31" s="77"/>
      <c r="W31" s="77"/>
      <c r="X31" s="78"/>
    </row>
    <row r="32" spans="1:24" ht="12.75">
      <c r="A32" s="74">
        <v>19</v>
      </c>
      <c r="B32" s="74"/>
      <c r="C32" s="4"/>
      <c r="D32" s="16"/>
      <c r="E32" s="16"/>
      <c r="F32" s="38"/>
      <c r="G32" s="38"/>
      <c r="H32" s="15"/>
      <c r="I32" s="15"/>
      <c r="J32" s="15"/>
      <c r="K32" s="15"/>
      <c r="L32" s="65"/>
      <c r="M32" s="15"/>
      <c r="N32" s="38"/>
      <c r="O32" s="23"/>
      <c r="P32" s="23"/>
      <c r="Q32" s="15"/>
      <c r="R32" s="15"/>
      <c r="S32" s="67"/>
      <c r="T32" s="84"/>
      <c r="U32" s="15"/>
      <c r="V32" s="77"/>
      <c r="W32" s="77"/>
      <c r="X32" s="78"/>
    </row>
    <row r="33" spans="1:24" ht="13.5" thickBot="1">
      <c r="A33" s="51">
        <v>20</v>
      </c>
      <c r="B33" s="74"/>
      <c r="C33" s="4"/>
      <c r="D33" s="16"/>
      <c r="E33" s="16"/>
      <c r="F33" s="38"/>
      <c r="G33" s="38"/>
      <c r="H33" s="15"/>
      <c r="I33" s="15"/>
      <c r="J33" s="15"/>
      <c r="K33" s="15"/>
      <c r="L33" s="65"/>
      <c r="M33" s="15"/>
      <c r="N33" s="75"/>
      <c r="O33" s="15"/>
      <c r="P33" s="15"/>
      <c r="Q33" s="15"/>
      <c r="R33" s="15"/>
      <c r="S33" s="65"/>
      <c r="T33" s="84"/>
      <c r="U33" s="15"/>
      <c r="V33" s="77"/>
      <c r="W33" s="77"/>
      <c r="X33" s="78"/>
    </row>
    <row r="34" spans="1:24" s="37" customFormat="1" ht="12.75" thickBot="1">
      <c r="A34" s="34"/>
      <c r="B34" s="35"/>
      <c r="C34" s="41" t="s">
        <v>37</v>
      </c>
      <c r="D34" s="35"/>
      <c r="E34" s="35"/>
      <c r="F34" s="35"/>
      <c r="G34" s="35">
        <f>SUM(G14:G33)</f>
        <v>113</v>
      </c>
      <c r="H34" s="32">
        <f>SUM(H14:H33)</f>
        <v>236659</v>
      </c>
      <c r="I34" s="32">
        <v>193022</v>
      </c>
      <c r="J34" s="32">
        <f>SUM(J14:J33)</f>
        <v>49046</v>
      </c>
      <c r="K34" s="32">
        <v>40394</v>
      </c>
      <c r="L34" s="70">
        <f>(H34/I34*100)-100</f>
        <v>22.607267565355244</v>
      </c>
      <c r="M34" s="33">
        <f>H34/G34</f>
        <v>2094.3274336283184</v>
      </c>
      <c r="N34" s="35">
        <f>SUM(N14:N33)</f>
        <v>113</v>
      </c>
      <c r="O34" s="32">
        <f>SUM(O14:O33)</f>
        <v>345495</v>
      </c>
      <c r="P34" s="32">
        <v>271778</v>
      </c>
      <c r="Q34" s="32">
        <f>SUM(Q14:Q33)</f>
        <v>74186</v>
      </c>
      <c r="R34" s="32">
        <v>59941</v>
      </c>
      <c r="S34" s="70">
        <f>(O34/P34*100)-100</f>
        <v>27.123976186446285</v>
      </c>
      <c r="T34" s="80">
        <f>SUM(T14:T33)</f>
        <v>2133487</v>
      </c>
      <c r="U34" s="33">
        <f>O34/N34</f>
        <v>3057.477876106195</v>
      </c>
      <c r="V34" s="82">
        <f>SUM(V14:V33)</f>
        <v>2478982</v>
      </c>
      <c r="W34" s="81">
        <f>SUM(W14:W33)</f>
        <v>455109</v>
      </c>
      <c r="X34" s="36">
        <f>SUM(X14:X33)</f>
        <v>529295</v>
      </c>
    </row>
    <row r="35" spans="8:11" ht="12.75">
      <c r="H35" s="24"/>
      <c r="I35" s="24"/>
      <c r="J35" s="24"/>
      <c r="K35" s="24"/>
    </row>
    <row r="37" spans="3:4" ht="12.75">
      <c r="C37" s="24"/>
      <c r="D37" s="24"/>
    </row>
    <row r="38" spans="3:4" ht="12.75">
      <c r="C38" s="24"/>
      <c r="D38" s="24"/>
    </row>
    <row r="39" spans="3:5" ht="12.75">
      <c r="C39" s="24"/>
      <c r="D39" s="24"/>
      <c r="E39" s="24"/>
    </row>
    <row r="40" spans="3:5" ht="12.75">
      <c r="C40" s="24"/>
      <c r="D40" s="24"/>
      <c r="E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10" sqref="G1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REPORT'!J4</f>
        <v>05 - Feb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3">
        <f>'WEEKLY COMPETITIVE REPORT'!X4</f>
        <v>0.7237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REPORT'!J5</f>
        <v>04 - Feb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tr">
        <f>'WEEKLY COMPETITIVE REPORT'!G7</f>
        <v>Week </v>
      </c>
      <c r="H7" s="9"/>
      <c r="I7" s="10" t="s">
        <v>7</v>
      </c>
      <c r="J7" s="42">
        <f>'WEEKLY COMPETITIVE REPORT'!J7</f>
        <v>6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f>'WEEKLY COMPETITIVE REPORT'!X8</f>
        <v>40220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48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27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51">
        <v>1</v>
      </c>
      <c r="B14" s="4">
        <f>'WEEKLY COMPETITIVE REPORT'!B14</f>
        <v>1</v>
      </c>
      <c r="C14" s="4" t="str">
        <f>'WEEKLY COMPETITIVE REPORT'!C14</f>
        <v>ALVIN AND THE CHIPMUNKS 2</v>
      </c>
      <c r="D14" s="4" t="str">
        <f>'WEEKLY COMPETITIVE REPORT'!D14</f>
        <v>FOX</v>
      </c>
      <c r="E14" s="4" t="str">
        <f>'WEEKLY COMPETITIVE REPORT'!E14</f>
        <v>CF</v>
      </c>
      <c r="F14" s="38">
        <f>'WEEKLY COMPETITIVE REPORT'!F14</f>
        <v>2</v>
      </c>
      <c r="G14" s="38">
        <f>'WEEKLY COMPETITIVE REPORT'!G14</f>
        <v>13</v>
      </c>
      <c r="H14" s="15">
        <f>'WEEKLY COMPETITIVE REPORT'!H14/X4</f>
        <v>114161.94555755147</v>
      </c>
      <c r="I14" s="15">
        <f>'WEEKLY COMPETITIVE REPORT'!I14/X4</f>
        <v>104011.33066187646</v>
      </c>
      <c r="J14" s="23">
        <f>'WEEKLY COMPETITIVE REPORT'!J14</f>
        <v>18690</v>
      </c>
      <c r="K14" s="23">
        <f>'WEEKLY COMPETITIVE REPORT'!K14</f>
        <v>17245</v>
      </c>
      <c r="L14" s="65">
        <f>'WEEKLY COMPETITIVE REPORT'!L14</f>
        <v>9.759143384746196</v>
      </c>
      <c r="M14" s="15">
        <f aca="true" t="shared" si="0" ref="M14:M20">H14/G14</f>
        <v>8781.688119811652</v>
      </c>
      <c r="N14" s="38">
        <f>'WEEKLY COMPETITIVE REPORT'!N14</f>
        <v>13</v>
      </c>
      <c r="O14" s="15">
        <f>'WEEKLY COMPETITIVE REPORT'!O14/X4</f>
        <v>165500.8981622219</v>
      </c>
      <c r="P14" s="15">
        <f>'WEEKLY COMPETITIVE REPORT'!P14/X4</f>
        <v>136082.63092441618</v>
      </c>
      <c r="Q14" s="23">
        <f>'WEEKLY COMPETITIVE REPORT'!Q14</f>
        <v>27779</v>
      </c>
      <c r="R14" s="23">
        <f>'WEEKLY COMPETITIVE REPORT'!R14</f>
        <v>23788</v>
      </c>
      <c r="S14" s="65">
        <f>'WEEKLY COMPETITIVE REPORT'!S14</f>
        <v>21.61794421372217</v>
      </c>
      <c r="T14" s="15">
        <f>'WEEKLY COMPETITIVE REPORT'!T14/X4</f>
        <v>140366.17382893464</v>
      </c>
      <c r="U14" s="15">
        <f aca="true" t="shared" si="1" ref="U14:U20">O14/N14</f>
        <v>12730.838320170917</v>
      </c>
      <c r="V14" s="26">
        <f aca="true" t="shared" si="2" ref="V14:V20">O14+T14</f>
        <v>305867.07199115655</v>
      </c>
      <c r="W14" s="23">
        <f>'WEEKLY COMPETITIVE REPORT'!W14</f>
        <v>24753</v>
      </c>
      <c r="X14" s="57">
        <f>'WEEKLY COMPETITIVE REPORT'!X14</f>
        <v>52532</v>
      </c>
    </row>
    <row r="15" spans="1:24" ht="12.75">
      <c r="A15" s="51">
        <v>2</v>
      </c>
      <c r="B15" s="4">
        <f>'WEEKLY COMPETITIVE REPORT'!B15</f>
        <v>2</v>
      </c>
      <c r="C15" s="4" t="str">
        <f>'WEEKLY COMPETITIVE REPORT'!C15</f>
        <v>AVATAR</v>
      </c>
      <c r="D15" s="4" t="str">
        <f>'WEEKLY COMPETITIVE REPORT'!D15</f>
        <v>FOX</v>
      </c>
      <c r="E15" s="4" t="str">
        <f>'WEEKLY COMPETITIVE REPORT'!E15</f>
        <v>CF</v>
      </c>
      <c r="F15" s="38">
        <f>'WEEKLY COMPETITIVE REPORT'!F15</f>
        <v>8</v>
      </c>
      <c r="G15" s="38">
        <f>'WEEKLY COMPETITIVE REPORT'!G15</f>
        <v>18</v>
      </c>
      <c r="H15" s="15">
        <f>'WEEKLY COMPETITIVE REPORT'!H15/X4</f>
        <v>88347.38151167611</v>
      </c>
      <c r="I15" s="15">
        <f>'WEEKLY COMPETITIVE REPORT'!I15/X4</f>
        <v>76389.38786790107</v>
      </c>
      <c r="J15" s="23">
        <f>'WEEKLY COMPETITIVE REPORT'!J15</f>
        <v>11150</v>
      </c>
      <c r="K15" s="23">
        <f>'WEEKLY COMPETITIVE REPORT'!K15</f>
        <v>9691</v>
      </c>
      <c r="L15" s="65">
        <f>'WEEKLY COMPETITIVE REPORT'!L15</f>
        <v>15.65399851672305</v>
      </c>
      <c r="M15" s="15">
        <f t="shared" si="0"/>
        <v>4908.187861759784</v>
      </c>
      <c r="N15" s="38">
        <f>'WEEKLY COMPETITIVE REPORT'!N15</f>
        <v>18</v>
      </c>
      <c r="O15" s="15">
        <f>'WEEKLY COMPETITIVE REPORT'!O15/X4</f>
        <v>128216.11164847312</v>
      </c>
      <c r="P15" s="15">
        <f>'WEEKLY COMPETITIVE REPORT'!P15/X4</f>
        <v>112257.84164709134</v>
      </c>
      <c r="Q15" s="23">
        <f>'WEEKLY COMPETITIVE REPORT'!Q15</f>
        <v>16804</v>
      </c>
      <c r="R15" s="23">
        <f>'WEEKLY COMPETITIVE REPORT'!R15</f>
        <v>14962</v>
      </c>
      <c r="S15" s="65">
        <f>'WEEKLY COMPETITIVE REPORT'!S15</f>
        <v>14.215728511465883</v>
      </c>
      <c r="T15" s="15">
        <f>'WEEKLY COMPETITIVE REPORT'!T15/X4</f>
        <v>1466837.0871908248</v>
      </c>
      <c r="U15" s="15">
        <f t="shared" si="1"/>
        <v>7123.117313804062</v>
      </c>
      <c r="V15" s="26">
        <f t="shared" si="2"/>
        <v>1595053.198839298</v>
      </c>
      <c r="W15" s="23">
        <f>'WEEKLY COMPETITIVE REPORT'!W15</f>
        <v>201544</v>
      </c>
      <c r="X15" s="57">
        <f>'WEEKLY COMPETITIVE REPORT'!X15</f>
        <v>218348</v>
      </c>
    </row>
    <row r="16" spans="1:24" ht="12.75">
      <c r="A16" s="51">
        <v>3</v>
      </c>
      <c r="B16" s="4" t="str">
        <f>'WEEKLY COMPETITIVE REPORT'!B16</f>
        <v>New</v>
      </c>
      <c r="C16" s="4" t="str">
        <f>'WEEKLY COMPETITIVE REPORT'!C16</f>
        <v>DID YOU HEAR ABOUT THE MORGANS</v>
      </c>
      <c r="D16" s="4" t="str">
        <f>'WEEKLY COMPETITIVE REPORT'!D16</f>
        <v>SONY</v>
      </c>
      <c r="E16" s="4" t="str">
        <f>'WEEKLY COMPETITIVE REPORT'!E16</f>
        <v>CF</v>
      </c>
      <c r="F16" s="38">
        <f>'WEEKLY COMPETITIVE REPORT'!F16</f>
        <v>1</v>
      </c>
      <c r="G16" s="38">
        <f>'WEEKLY COMPETITIVE REPORT'!G16</f>
        <v>8</v>
      </c>
      <c r="H16" s="15">
        <f>'WEEKLY COMPETITIVE REPORT'!H16/X4</f>
        <v>31640.18239602045</v>
      </c>
      <c r="I16" s="15">
        <f>'WEEKLY COMPETITIVE REPORT'!I16/X4</f>
        <v>0</v>
      </c>
      <c r="J16" s="23">
        <f>'WEEKLY COMPETITIVE REPORT'!J16</f>
        <v>4829</v>
      </c>
      <c r="K16" s="23">
        <f>'WEEKLY COMPETITIVE REPORT'!K16</f>
        <v>0</v>
      </c>
      <c r="L16" s="65">
        <f>'WEEKLY COMPETITIVE REPORT'!L16</f>
        <v>0</v>
      </c>
      <c r="M16" s="15">
        <f t="shared" si="0"/>
        <v>3955.022799502556</v>
      </c>
      <c r="N16" s="38">
        <f>'WEEKLY COMPETITIVE REPORT'!N16</f>
        <v>8</v>
      </c>
      <c r="O16" s="15">
        <f>'WEEKLY COMPETITIVE REPORT'!O16/X4</f>
        <v>46292.66270554097</v>
      </c>
      <c r="P16" s="15">
        <f>'WEEKLY COMPETITIVE REPORT'!P16/X4</f>
        <v>0</v>
      </c>
      <c r="Q16" s="23">
        <f>'WEEKLY COMPETITIVE REPORT'!Q16</f>
        <v>7502</v>
      </c>
      <c r="R16" s="23">
        <f>'WEEKLY COMPETITIVE REPORT'!R16</f>
        <v>0</v>
      </c>
      <c r="S16" s="65">
        <f>'WEEKLY COMPETITIVE REPORT'!S16</f>
        <v>0</v>
      </c>
      <c r="T16" s="15">
        <f>'WEEKLY COMPETITIVE REPORT'!T16/X4</f>
        <v>0</v>
      </c>
      <c r="U16" s="15">
        <f t="shared" si="1"/>
        <v>5786.582838192621</v>
      </c>
      <c r="V16" s="26">
        <f t="shared" si="2"/>
        <v>46292.66270554097</v>
      </c>
      <c r="W16" s="23">
        <f>'WEEKLY COMPETITIVE REPORT'!W16</f>
        <v>0</v>
      </c>
      <c r="X16" s="57">
        <f>'WEEKLY COMPETITIVE REPORT'!X16</f>
        <v>7502</v>
      </c>
    </row>
    <row r="17" spans="1:24" ht="12.75">
      <c r="A17" s="51">
        <v>4</v>
      </c>
      <c r="B17" s="4">
        <f>'WEEKLY COMPETITIVE REPORT'!B17</f>
        <v>3</v>
      </c>
      <c r="C17" s="4" t="str">
        <f>'WEEKLY COMPETITIVE REPORT'!C17</f>
        <v>MEN WHO STARE AT GOATS</v>
      </c>
      <c r="D17" s="4" t="str">
        <f>'WEEKLY COMPETITIVE REPORT'!D17</f>
        <v>INDEP</v>
      </c>
      <c r="E17" s="4" t="str">
        <f>'WEEKLY COMPETITIVE REPORT'!E17</f>
        <v>FIVIA</v>
      </c>
      <c r="F17" s="38">
        <f>'WEEKLY COMPETITIVE REPORT'!F17</f>
        <v>2</v>
      </c>
      <c r="G17" s="38">
        <f>'WEEKLY COMPETITIVE REPORT'!G17</f>
        <v>4</v>
      </c>
      <c r="H17" s="15">
        <f>'WEEKLY COMPETITIVE REPORT'!H17/X4</f>
        <v>14172.999861821196</v>
      </c>
      <c r="I17" s="15">
        <f>'WEEKLY COMPETITIVE REPORT'!I17/X4</f>
        <v>15408.318363962968</v>
      </c>
      <c r="J17" s="23">
        <f>'WEEKLY COMPETITIVE REPORT'!J17</f>
        <v>2155</v>
      </c>
      <c r="K17" s="23">
        <f>'WEEKLY COMPETITIVE REPORT'!K17</f>
        <v>2387</v>
      </c>
      <c r="L17" s="65">
        <f>'WEEKLY COMPETITIVE REPORT'!L17</f>
        <v>-8.017218186709712</v>
      </c>
      <c r="M17" s="15">
        <f t="shared" si="0"/>
        <v>3543.249965455299</v>
      </c>
      <c r="N17" s="38">
        <f>'WEEKLY COMPETITIVE REPORT'!N17</f>
        <v>4</v>
      </c>
      <c r="O17" s="15">
        <f>'WEEKLY COMPETITIVE REPORT'!O17/X4</f>
        <v>19917.092717977062</v>
      </c>
      <c r="P17" s="15">
        <f>'WEEKLY COMPETITIVE REPORT'!P17/X4</f>
        <v>23349.45419372668</v>
      </c>
      <c r="Q17" s="23">
        <f>'WEEKLY COMPETITIVE REPORT'!Q17</f>
        <v>3175</v>
      </c>
      <c r="R17" s="23">
        <f>'WEEKLY COMPETITIVE REPORT'!R17</f>
        <v>3944</v>
      </c>
      <c r="S17" s="65">
        <f>'WEEKLY COMPETITIVE REPORT'!S17</f>
        <v>-14.699964492839385</v>
      </c>
      <c r="T17" s="15">
        <f>'WEEKLY COMPETITIVE REPORT'!T17/X4</f>
        <v>25709.548155312976</v>
      </c>
      <c r="U17" s="15">
        <f t="shared" si="1"/>
        <v>4979.273179494266</v>
      </c>
      <c r="V17" s="26">
        <f t="shared" si="2"/>
        <v>45626.64087329004</v>
      </c>
      <c r="W17" s="23">
        <f>'WEEKLY COMPETITIVE REPORT'!W17</f>
        <v>4454</v>
      </c>
      <c r="X17" s="57">
        <f>'WEEKLY COMPETITIVE REPORT'!X17</f>
        <v>7629</v>
      </c>
    </row>
    <row r="18" spans="1:24" ht="13.5" customHeight="1">
      <c r="A18" s="51">
        <v>5</v>
      </c>
      <c r="B18" s="4">
        <f>'WEEKLY COMPETITIVE REPORT'!B18</f>
        <v>4</v>
      </c>
      <c r="C18" s="4" t="str">
        <f>'WEEKLY COMPETITIVE REPORT'!C18</f>
        <v>SHERLOCK HOLMES</v>
      </c>
      <c r="D18" s="4" t="str">
        <f>'WEEKLY COMPETITIVE REPORT'!D18</f>
        <v>WB</v>
      </c>
      <c r="E18" s="4" t="str">
        <f>'WEEKLY COMPETITIVE REPORT'!E18</f>
        <v>Blitz</v>
      </c>
      <c r="F18" s="38">
        <f>'WEEKLY COMPETITIVE REPORT'!F18</f>
        <v>5</v>
      </c>
      <c r="G18" s="38">
        <f>'WEEKLY COMPETITIVE REPORT'!G18</f>
        <v>9</v>
      </c>
      <c r="H18" s="15">
        <f>'WEEKLY COMPETITIVE REPORT'!H18/X4</f>
        <v>12700.013817880337</v>
      </c>
      <c r="I18" s="15">
        <f>'WEEKLY COMPETITIVE REPORT'!I18/X4</f>
        <v>13971.258808898714</v>
      </c>
      <c r="J18" s="23">
        <f>'WEEKLY COMPETITIVE REPORT'!J18</f>
        <v>1875</v>
      </c>
      <c r="K18" s="23">
        <f>'WEEKLY COMPETITIVE REPORT'!K18</f>
        <v>2060</v>
      </c>
      <c r="L18" s="65">
        <f>'WEEKLY COMPETITIVE REPORT'!L18</f>
        <v>-9.099001087924037</v>
      </c>
      <c r="M18" s="15">
        <f t="shared" si="0"/>
        <v>1411.1126464311485</v>
      </c>
      <c r="N18" s="38">
        <f>'WEEKLY COMPETITIVE REPORT'!N18</f>
        <v>9</v>
      </c>
      <c r="O18" s="15">
        <f>'WEEKLY COMPETITIVE REPORT'!O18/X4</f>
        <v>19497.029155727512</v>
      </c>
      <c r="P18" s="15">
        <f>'WEEKLY COMPETITIVE REPORT'!P18/X4</f>
        <v>20555.478789553683</v>
      </c>
      <c r="Q18" s="23">
        <f>'WEEKLY COMPETITIVE REPORT'!Q18</f>
        <v>2975</v>
      </c>
      <c r="R18" s="23">
        <f>'WEEKLY COMPETITIVE REPORT'!R18</f>
        <v>3211</v>
      </c>
      <c r="S18" s="65">
        <f>'WEEKLY COMPETITIVE REPORT'!S18</f>
        <v>-5.1492336649637025</v>
      </c>
      <c r="T18" s="15">
        <f>'WEEKLY COMPETITIVE REPORT'!T18/X4</f>
        <v>212828.5201050159</v>
      </c>
      <c r="U18" s="15">
        <f t="shared" si="1"/>
        <v>2166.3365728586123</v>
      </c>
      <c r="V18" s="26">
        <f t="shared" si="2"/>
        <v>232325.5492607434</v>
      </c>
      <c r="W18" s="23">
        <f>'WEEKLY COMPETITIVE REPORT'!W18</f>
        <v>33079</v>
      </c>
      <c r="X18" s="57">
        <f>'WEEKLY COMPETITIVE REPORT'!X18</f>
        <v>36054</v>
      </c>
    </row>
    <row r="19" spans="1:24" ht="12.75">
      <c r="A19" s="51">
        <v>6</v>
      </c>
      <c r="B19" s="4">
        <f>'WEEKLY COMPETITIVE REPORT'!B19</f>
        <v>7</v>
      </c>
      <c r="C19" s="4" t="str">
        <f>'WEEKLY COMPETITIVE REPORT'!C19</f>
        <v>PRINCESS AND THE FROG</v>
      </c>
      <c r="D19" s="4" t="str">
        <f>'WEEKLY COMPETITIVE REPORT'!D19</f>
        <v>WDI</v>
      </c>
      <c r="E19" s="4" t="str">
        <f>'WEEKLY COMPETITIVE REPORT'!E19</f>
        <v>CENEX</v>
      </c>
      <c r="F19" s="38">
        <f>'WEEKLY COMPETITIVE REPORT'!F19</f>
        <v>3</v>
      </c>
      <c r="G19" s="38">
        <f>'WEEKLY COMPETITIVE REPORT'!G19</f>
        <v>9</v>
      </c>
      <c r="H19" s="15">
        <f>'WEEKLY COMPETITIVE REPORT'!H19/X4</f>
        <v>12329.69462484455</v>
      </c>
      <c r="I19" s="15">
        <f>'WEEKLY COMPETITIVE REPORT'!I19/X4</f>
        <v>10845.654276633964</v>
      </c>
      <c r="J19" s="23">
        <f>'WEEKLY COMPETITIVE REPORT'!J19</f>
        <v>2122</v>
      </c>
      <c r="K19" s="23">
        <f>'WEEKLY COMPETITIVE REPORT'!K19</f>
        <v>1777</v>
      </c>
      <c r="L19" s="65">
        <f>'WEEKLY COMPETITIVE REPORT'!L19</f>
        <v>13.683271754363616</v>
      </c>
      <c r="M19" s="15">
        <f t="shared" si="0"/>
        <v>1369.9660694271722</v>
      </c>
      <c r="N19" s="38">
        <f>'WEEKLY COMPETITIVE REPORT'!N19</f>
        <v>9</v>
      </c>
      <c r="O19" s="15">
        <f>'WEEKLY COMPETITIVE REPORT'!O19/X4</f>
        <v>19168.163603703193</v>
      </c>
      <c r="P19" s="15">
        <f>'WEEKLY COMPETITIVE REPORT'!P19/X4</f>
        <v>14620.699184745059</v>
      </c>
      <c r="Q19" s="23">
        <f>'WEEKLY COMPETITIVE REPORT'!Q19</f>
        <v>3335</v>
      </c>
      <c r="R19" s="23">
        <f>'WEEKLY COMPETITIVE REPORT'!R19</f>
        <v>2503</v>
      </c>
      <c r="S19" s="65">
        <f>'WEEKLY COMPETITIVE REPORT'!S19</f>
        <v>31.1029203288914</v>
      </c>
      <c r="T19" s="15">
        <f>'WEEKLY COMPETITIVE REPORT'!T19/X4</f>
        <v>51441.2049191654</v>
      </c>
      <c r="U19" s="15">
        <f t="shared" si="1"/>
        <v>2129.7959559670217</v>
      </c>
      <c r="V19" s="26">
        <f t="shared" si="2"/>
        <v>70609.3685228686</v>
      </c>
      <c r="W19" s="23">
        <f>'WEEKLY COMPETITIVE REPORT'!W19</f>
        <v>9130</v>
      </c>
      <c r="X19" s="57">
        <f>'WEEKLY COMPETITIVE REPORT'!X19</f>
        <v>12465</v>
      </c>
    </row>
    <row r="20" spans="1:24" ht="12.75">
      <c r="A20" s="52">
        <v>7</v>
      </c>
      <c r="B20" s="4" t="str">
        <f>'WEEKLY COMPETITIVE REPORT'!B20</f>
        <v>New</v>
      </c>
      <c r="C20" s="4" t="str">
        <f>'WEEKLY COMPETITIVE REPORT'!C20</f>
        <v>THE OTHER MAN</v>
      </c>
      <c r="D20" s="4" t="str">
        <f>'WEEKLY COMPETITIVE REPORT'!D20</f>
        <v>INDEP</v>
      </c>
      <c r="E20" s="4" t="str">
        <f>'WEEKLY COMPETITIVE REPORT'!E20</f>
        <v>Karantanija</v>
      </c>
      <c r="F20" s="38">
        <f>'WEEKLY COMPETITIVE REPORT'!F20</f>
        <v>1</v>
      </c>
      <c r="G20" s="38">
        <f>'WEEKLY COMPETITIVE REPORT'!G20</f>
        <v>6</v>
      </c>
      <c r="H20" s="15">
        <f>'WEEKLY COMPETITIVE REPORT'!H20/X4</f>
        <v>10679.83971258809</v>
      </c>
      <c r="I20" s="15">
        <f>'WEEKLY COMPETITIVE REPORT'!I20/X4</f>
        <v>0</v>
      </c>
      <c r="J20" s="23">
        <f>'WEEKLY COMPETITIVE REPORT'!J20</f>
        <v>1632</v>
      </c>
      <c r="K20" s="23">
        <f>'WEEKLY COMPETITIVE REPORT'!K20</f>
        <v>0</v>
      </c>
      <c r="L20" s="65">
        <f>'WEEKLY COMPETITIVE REPORT'!L20</f>
        <v>0</v>
      </c>
      <c r="M20" s="15">
        <f t="shared" si="0"/>
        <v>1779.9732854313481</v>
      </c>
      <c r="N20" s="38">
        <f>'WEEKLY COMPETITIVE REPORT'!N20</f>
        <v>6</v>
      </c>
      <c r="O20" s="15">
        <f>'WEEKLY COMPETITIVE REPORT'!O20/X4</f>
        <v>15543.733591267099</v>
      </c>
      <c r="P20" s="15">
        <f>'WEEKLY COMPETITIVE REPORT'!P20/X4</f>
        <v>0</v>
      </c>
      <c r="Q20" s="23">
        <f>'WEEKLY COMPETITIVE REPORT'!Q20</f>
        <v>2542</v>
      </c>
      <c r="R20" s="23">
        <f>'WEEKLY COMPETITIVE REPORT'!R20</f>
        <v>0</v>
      </c>
      <c r="S20" s="65">
        <f>'WEEKLY COMPETITIVE REPORT'!S20</f>
        <v>0</v>
      </c>
      <c r="T20" s="15">
        <f>'WEEKLY COMPETITIVE REPORT'!T20/X4</f>
        <v>917.507254387177</v>
      </c>
      <c r="U20" s="15">
        <f t="shared" si="1"/>
        <v>2590.6222652111833</v>
      </c>
      <c r="V20" s="26">
        <f t="shared" si="2"/>
        <v>16461.240845654276</v>
      </c>
      <c r="W20" s="23">
        <f>'WEEKLY COMPETITIVE REPORT'!W20</f>
        <v>146</v>
      </c>
      <c r="X20" s="57">
        <f>'WEEKLY COMPETITIVE REPORT'!X20</f>
        <v>2688</v>
      </c>
    </row>
    <row r="21" spans="1:24" ht="12.75">
      <c r="A21" s="51">
        <v>8</v>
      </c>
      <c r="B21" s="4">
        <f>'WEEKLY COMPETITIVE REPORT'!B21</f>
        <v>6</v>
      </c>
      <c r="C21" s="4" t="str">
        <f>'WEEKLY COMPETITIVE REPORT'!C21</f>
        <v>UP IN THE AIR</v>
      </c>
      <c r="D21" s="4" t="str">
        <f>'WEEKLY COMPETITIVE REPORT'!D21</f>
        <v>PAR</v>
      </c>
      <c r="E21" s="4" t="str">
        <f>'WEEKLY COMPETITIVE REPORT'!E21</f>
        <v>Karantanija</v>
      </c>
      <c r="F21" s="38">
        <f>'WEEKLY COMPETITIVE REPORT'!F21</f>
        <v>4</v>
      </c>
      <c r="G21" s="38">
        <f>'WEEKLY COMPETITIVE REPORT'!G21</f>
        <v>5</v>
      </c>
      <c r="H21" s="15">
        <f>'WEEKLY COMPETITIVE REPORT'!H21/X4</f>
        <v>10154.76025977615</v>
      </c>
      <c r="I21" s="15">
        <f>'WEEKLY COMPETITIVE REPORT'!I21/X4</f>
        <v>12004.974436921377</v>
      </c>
      <c r="J21" s="23">
        <f>'WEEKLY COMPETITIVE REPORT'!J21</f>
        <v>1572</v>
      </c>
      <c r="K21" s="23">
        <f>'WEEKLY COMPETITIVE REPORT'!K21</f>
        <v>1832</v>
      </c>
      <c r="L21" s="65">
        <f>'WEEKLY COMPETITIVE REPORT'!L21</f>
        <v>-15.412062615101291</v>
      </c>
      <c r="M21" s="15">
        <f aca="true" t="shared" si="3" ref="M21:M33">H21/G21</f>
        <v>2030.9520519552302</v>
      </c>
      <c r="N21" s="38">
        <f>'WEEKLY COMPETITIVE REPORT'!N21</f>
        <v>5</v>
      </c>
      <c r="O21" s="15">
        <f>'WEEKLY COMPETITIVE REPORT'!O21/X4</f>
        <v>15214.86803924278</v>
      </c>
      <c r="P21" s="15">
        <f>'WEEKLY COMPETITIVE REPORT'!P21/X4</f>
        <v>18348.763299709823</v>
      </c>
      <c r="Q21" s="23">
        <f>'WEEKLY COMPETITIVE REPORT'!Q21</f>
        <v>2430</v>
      </c>
      <c r="R21" s="23">
        <f>'WEEKLY COMPETITIVE REPORT'!R21</f>
        <v>3056</v>
      </c>
      <c r="S21" s="65">
        <f>'WEEKLY COMPETITIVE REPORT'!S21</f>
        <v>-17.079599367422247</v>
      </c>
      <c r="T21" s="15">
        <f>'WEEKLY COMPETITIVE REPORT'!T21/X4</f>
        <v>86995.99281470223</v>
      </c>
      <c r="U21" s="15">
        <f aca="true" t="shared" si="4" ref="U21:U33">O21/N21</f>
        <v>3042.9736078485557</v>
      </c>
      <c r="V21" s="26">
        <f aca="true" t="shared" si="5" ref="V21:V33">O21+T21</f>
        <v>102210.860853945</v>
      </c>
      <c r="W21" s="23">
        <f>'WEEKLY COMPETITIVE REPORT'!W21</f>
        <v>14490</v>
      </c>
      <c r="X21" s="57">
        <f>'WEEKLY COMPETITIVE REPORT'!X21</f>
        <v>16920</v>
      </c>
    </row>
    <row r="22" spans="1:24" ht="12.75">
      <c r="A22" s="51">
        <v>9</v>
      </c>
      <c r="B22" s="4">
        <f>'WEEKLY COMPETITIVE REPORT'!B22</f>
        <v>5</v>
      </c>
      <c r="C22" s="4" t="str">
        <f>'WEEKLY COMPETITIVE REPORT'!C22</f>
        <v>BOOK OF ELI</v>
      </c>
      <c r="D22" s="4" t="str">
        <f>'WEEKLY COMPETITIVE REPORT'!D22</f>
        <v>INDEP</v>
      </c>
      <c r="E22" s="4" t="str">
        <f>'WEEKLY COMPETITIVE REPORT'!E22</f>
        <v>Blitz</v>
      </c>
      <c r="F22" s="38">
        <f>'WEEKLY COMPETITIVE REPORT'!F22</f>
        <v>3</v>
      </c>
      <c r="G22" s="38">
        <f>'WEEKLY COMPETITIVE REPORT'!G22</f>
        <v>6</v>
      </c>
      <c r="H22" s="15">
        <f>'WEEKLY COMPETITIVE REPORT'!H22/X4</f>
        <v>10064.944037584635</v>
      </c>
      <c r="I22" s="15">
        <f>'WEEKLY COMPETITIVE REPORT'!I22/X4</f>
        <v>12793.975404173</v>
      </c>
      <c r="J22" s="23">
        <f>'WEEKLY COMPETITIVE REPORT'!J22</f>
        <v>1535</v>
      </c>
      <c r="K22" s="23">
        <f>'WEEKLY COMPETITIVE REPORT'!K22</f>
        <v>1975</v>
      </c>
      <c r="L22" s="65">
        <f>'WEEKLY COMPETITIVE REPORT'!L22</f>
        <v>-21.33059725672318</v>
      </c>
      <c r="M22" s="15">
        <f t="shared" si="3"/>
        <v>1677.4906729307725</v>
      </c>
      <c r="N22" s="38">
        <f>'WEEKLY COMPETITIVE REPORT'!N22</f>
        <v>6</v>
      </c>
      <c r="O22" s="15">
        <f>'WEEKLY COMPETITIVE REPORT'!O22/X4</f>
        <v>14586.15448390217</v>
      </c>
      <c r="P22" s="15">
        <f>'WEEKLY COMPETITIVE REPORT'!P22/X4</f>
        <v>18933.259637971536</v>
      </c>
      <c r="Q22" s="23">
        <f>'WEEKLY COMPETITIVE REPORT'!Q22</f>
        <v>2339</v>
      </c>
      <c r="R22" s="23">
        <f>'WEEKLY COMPETITIVE REPORT'!R22</f>
        <v>3185</v>
      </c>
      <c r="S22" s="65">
        <f>'WEEKLY COMPETITIVE REPORT'!S22</f>
        <v>-22.960151802656554</v>
      </c>
      <c r="T22" s="15">
        <f>'WEEKLY COMPETITIVE REPORT'!T22/X4</f>
        <v>56411.496476440516</v>
      </c>
      <c r="U22" s="15">
        <f t="shared" si="4"/>
        <v>2431.025747317028</v>
      </c>
      <c r="V22" s="26">
        <f t="shared" si="5"/>
        <v>70997.65096034268</v>
      </c>
      <c r="W22" s="23">
        <f>'WEEKLY COMPETITIVE REPORT'!W22</f>
        <v>9378</v>
      </c>
      <c r="X22" s="57">
        <f>'WEEKLY COMPETITIVE REPORT'!X22</f>
        <v>11717</v>
      </c>
    </row>
    <row r="23" spans="1:24" ht="12.75">
      <c r="A23" s="51">
        <v>10</v>
      </c>
      <c r="B23" s="4" t="str">
        <f>'WEEKLY COMPETITIVE REPORT'!B23</f>
        <v>New</v>
      </c>
      <c r="C23" s="4" t="str">
        <f>'WEEKLY COMPETITIVE REPORT'!C23</f>
        <v>GAMER</v>
      </c>
      <c r="D23" s="4" t="str">
        <f>'WEEKLY COMPETITIVE REPORT'!D23</f>
        <v>INDEP</v>
      </c>
      <c r="E23" s="4" t="str">
        <f>'WEEKLY COMPETITIVE REPORT'!E23</f>
        <v>Blitz</v>
      </c>
      <c r="F23" s="38">
        <f>'WEEKLY COMPETITIVE REPORT'!F23</f>
        <v>1</v>
      </c>
      <c r="G23" s="38">
        <f>'WEEKLY COMPETITIVE REPORT'!G23</f>
        <v>6</v>
      </c>
      <c r="H23" s="15">
        <f>'WEEKLY COMPETITIVE REPORT'!H23/X4</f>
        <v>7874.810004145364</v>
      </c>
      <c r="I23" s="15">
        <f>'WEEKLY COMPETITIVE REPORT'!I23/X4</f>
        <v>0</v>
      </c>
      <c r="J23" s="23">
        <f>'WEEKLY COMPETITIVE REPORT'!J23</f>
        <v>1193</v>
      </c>
      <c r="K23" s="23">
        <f>'WEEKLY COMPETITIVE REPORT'!K23</f>
        <v>0</v>
      </c>
      <c r="L23" s="65">
        <f>'WEEKLY COMPETITIVE REPORT'!L23</f>
        <v>0</v>
      </c>
      <c r="M23" s="15">
        <f t="shared" si="3"/>
        <v>1312.4683340242273</v>
      </c>
      <c r="N23" s="38">
        <f>'WEEKLY COMPETITIVE REPORT'!N23</f>
        <v>6</v>
      </c>
      <c r="O23" s="15">
        <f>'WEEKLY COMPETITIVE REPORT'!O23/X4</f>
        <v>11428.768826861959</v>
      </c>
      <c r="P23" s="15">
        <f>'WEEKLY COMPETITIVE REPORT'!P23/X4</f>
        <v>0</v>
      </c>
      <c r="Q23" s="23">
        <f>'WEEKLY COMPETITIVE REPORT'!Q23</f>
        <v>1840</v>
      </c>
      <c r="R23" s="23">
        <f>'WEEKLY COMPETITIVE REPORT'!R23</f>
        <v>0</v>
      </c>
      <c r="S23" s="65">
        <f>'WEEKLY COMPETITIVE REPORT'!S23</f>
        <v>0</v>
      </c>
      <c r="T23" s="15">
        <f>'WEEKLY COMPETITIVE REPORT'!T23/X4</f>
        <v>1689.926765234213</v>
      </c>
      <c r="U23" s="15">
        <f t="shared" si="4"/>
        <v>1904.794804476993</v>
      </c>
      <c r="V23" s="26">
        <f t="shared" si="5"/>
        <v>13118.695592096172</v>
      </c>
      <c r="W23" s="23">
        <f>'WEEKLY COMPETITIVE REPORT'!W23</f>
        <v>268</v>
      </c>
      <c r="X23" s="57">
        <f>'WEEKLY COMPETITIVE REPORT'!X23</f>
        <v>2108</v>
      </c>
    </row>
    <row r="24" spans="1:24" ht="12.75">
      <c r="A24" s="51">
        <v>11</v>
      </c>
      <c r="B24" s="4">
        <f>'WEEKLY COMPETITIVE REPORT'!B24</f>
        <v>8</v>
      </c>
      <c r="C24" s="4" t="str">
        <f>'WEEKLY COMPETITIVE REPORT'!C24</f>
        <v>IT'S COMPLICATED</v>
      </c>
      <c r="D24" s="4" t="str">
        <f>'WEEKLY COMPETITIVE REPORT'!D24</f>
        <v>UNI</v>
      </c>
      <c r="E24" s="4" t="str">
        <f>'WEEKLY COMPETITIVE REPORT'!E24</f>
        <v>Karantanija</v>
      </c>
      <c r="F24" s="38">
        <f>'WEEKLY COMPETITIVE REPORT'!F24</f>
        <v>7</v>
      </c>
      <c r="G24" s="38">
        <f>'WEEKLY COMPETITIVE REPORT'!G24</f>
        <v>8</v>
      </c>
      <c r="H24" s="15">
        <f>'WEEKLY COMPETITIVE REPORT'!H24/X4</f>
        <v>7450.601077794666</v>
      </c>
      <c r="I24" s="15">
        <f>'WEEKLY COMPETITIVE REPORT'!I24/X4</f>
        <v>7881.718944313942</v>
      </c>
      <c r="J24" s="23">
        <f>'WEEKLY COMPETITIVE REPORT'!J24</f>
        <v>1122</v>
      </c>
      <c r="K24" s="23">
        <f>'WEEKLY COMPETITIVE REPORT'!K24</f>
        <v>1264</v>
      </c>
      <c r="L24" s="65">
        <f>'WEEKLY COMPETITIVE REPORT'!L24</f>
        <v>-5.4698457223001355</v>
      </c>
      <c r="M24" s="15">
        <f t="shared" si="3"/>
        <v>931.3251347243332</v>
      </c>
      <c r="N24" s="38">
        <f>'WEEKLY COMPETITIVE REPORT'!N24</f>
        <v>8</v>
      </c>
      <c r="O24" s="15">
        <f>'WEEKLY COMPETITIVE REPORT'!O24/X4</f>
        <v>10440.790382755285</v>
      </c>
      <c r="P24" s="15">
        <f>'WEEKLY COMPETITIVE REPORT'!P24/X4</f>
        <v>11051.540693657593</v>
      </c>
      <c r="Q24" s="23">
        <f>'WEEKLY COMPETITIVE REPORT'!Q24</f>
        <v>1595</v>
      </c>
      <c r="R24" s="23">
        <f>'WEEKLY COMPETITIVE REPORT'!R24</f>
        <v>1807</v>
      </c>
      <c r="S24" s="65">
        <f>'WEEKLY COMPETITIVE REPORT'!S24</f>
        <v>-5.52638159539886</v>
      </c>
      <c r="T24" s="15">
        <f>'WEEKLY COMPETITIVE REPORT'!T24/X4</f>
        <v>275701.2574271107</v>
      </c>
      <c r="U24" s="15">
        <f t="shared" si="4"/>
        <v>1305.0987978444107</v>
      </c>
      <c r="V24" s="26">
        <f t="shared" si="5"/>
        <v>286142.04780986597</v>
      </c>
      <c r="W24" s="23">
        <f>'WEEKLY COMPETITIVE REPORT'!W24</f>
        <v>45672</v>
      </c>
      <c r="X24" s="57">
        <f>'WEEKLY COMPETITIVE REPORT'!X24</f>
        <v>47267</v>
      </c>
    </row>
    <row r="25" spans="1:24" ht="12.75">
      <c r="A25" s="51">
        <v>12</v>
      </c>
      <c r="B25" s="4">
        <f>'WEEKLY COMPETITIVE REPORT'!B25</f>
        <v>9</v>
      </c>
      <c r="C25" s="4" t="str">
        <f>'WEEKLY COMPETITIVE REPORT'!C25</f>
        <v>PLANET 51</v>
      </c>
      <c r="D25" s="4" t="str">
        <f>'WEEKLY COMPETITIVE REPORT'!D25</f>
        <v>INDEP</v>
      </c>
      <c r="E25" s="4" t="str">
        <f>'WEEKLY COMPETITIVE REPORT'!E25</f>
        <v>Karantanija</v>
      </c>
      <c r="F25" s="38">
        <f>'WEEKLY COMPETITIVE REPORT'!F25</f>
        <v>6</v>
      </c>
      <c r="G25" s="38">
        <f>'WEEKLY COMPETITIVE REPORT'!G25</f>
        <v>10</v>
      </c>
      <c r="H25" s="15">
        <f>'WEEKLY COMPETITIVE REPORT'!H25/X4</f>
        <v>3198.8392980516787</v>
      </c>
      <c r="I25" s="15">
        <f>'WEEKLY COMPETITIVE REPORT'!I25/X4</f>
        <v>3652.0657731104047</v>
      </c>
      <c r="J25" s="23">
        <f>'WEEKLY COMPETITIVE REPORT'!J25</f>
        <v>554</v>
      </c>
      <c r="K25" s="23">
        <f>'WEEKLY COMPETITIVE REPORT'!K25</f>
        <v>600</v>
      </c>
      <c r="L25" s="65">
        <f>'WEEKLY COMPETITIVE REPORT'!L25</f>
        <v>-12.410139992432846</v>
      </c>
      <c r="M25" s="15">
        <f t="shared" si="3"/>
        <v>319.8839298051679</v>
      </c>
      <c r="N25" s="38">
        <f>'WEEKLY COMPETITIVE REPORT'!N25</f>
        <v>10</v>
      </c>
      <c r="O25" s="15">
        <f>'WEEKLY COMPETITIVE REPORT'!O25/X4</f>
        <v>4956.473676937958</v>
      </c>
      <c r="P25" s="15">
        <f>'WEEKLY COMPETITIVE REPORT'!P25/X4</f>
        <v>4670.443553958823</v>
      </c>
      <c r="Q25" s="23">
        <f>'WEEKLY COMPETITIVE REPORT'!Q25</f>
        <v>876</v>
      </c>
      <c r="R25" s="23">
        <f>'WEEKLY COMPETITIVE REPORT'!R25</f>
        <v>805</v>
      </c>
      <c r="S25" s="65">
        <f>'WEEKLY COMPETITIVE REPORT'!S25</f>
        <v>6.124260355029577</v>
      </c>
      <c r="T25" s="15">
        <f>'WEEKLY COMPETITIVE REPORT'!T25/X4</f>
        <v>169877.0208649993</v>
      </c>
      <c r="U25" s="15">
        <f t="shared" si="4"/>
        <v>495.6473676937958</v>
      </c>
      <c r="V25" s="26">
        <f t="shared" si="5"/>
        <v>174833.49454193725</v>
      </c>
      <c r="W25" s="23">
        <f>'WEEKLY COMPETITIVE REPORT'!W25</f>
        <v>29286</v>
      </c>
      <c r="X25" s="57">
        <f>'WEEKLY COMPETITIVE REPORT'!X25</f>
        <v>30162</v>
      </c>
    </row>
    <row r="26" spans="1:24" ht="12.75" customHeight="1">
      <c r="A26" s="51">
        <v>13</v>
      </c>
      <c r="B26" s="4" t="str">
        <f>'WEEKLY COMPETITIVE REPORT'!B26</f>
        <v>New</v>
      </c>
      <c r="C26" s="4" t="str">
        <f>'WEEKLY COMPETITIVE REPORT'!C26</f>
        <v>A SERIOUS MAN</v>
      </c>
      <c r="D26" s="4" t="str">
        <f>'WEEKLY COMPETITIVE REPORT'!D26</f>
        <v>INDEP</v>
      </c>
      <c r="E26" s="4" t="str">
        <f>'WEEKLY COMPETITIVE REPORT'!E26</f>
        <v>Cinemania</v>
      </c>
      <c r="F26" s="38">
        <f>'WEEKLY COMPETITIVE REPORT'!F26</f>
        <v>1</v>
      </c>
      <c r="G26" s="38">
        <f>'WEEKLY COMPETITIVE REPORT'!G26</f>
        <v>1</v>
      </c>
      <c r="H26" s="15">
        <f>'WEEKLY COMPETITIVE REPORT'!H26/X4</f>
        <v>2068.536686472295</v>
      </c>
      <c r="I26" s="15">
        <f>'WEEKLY COMPETITIVE REPORT'!I26/X4</f>
        <v>0</v>
      </c>
      <c r="J26" s="23">
        <f>'WEEKLY COMPETITIVE REPORT'!J26</f>
        <v>296</v>
      </c>
      <c r="K26" s="23">
        <f>'WEEKLY COMPETITIVE REPORT'!K26</f>
        <v>0</v>
      </c>
      <c r="L26" s="65">
        <f>'WEEKLY COMPETITIVE REPORT'!L26</f>
        <v>0</v>
      </c>
      <c r="M26" s="15">
        <f t="shared" si="3"/>
        <v>2068.536686472295</v>
      </c>
      <c r="N26" s="38">
        <f>'WEEKLY COMPETITIVE REPORT'!N26</f>
        <v>1</v>
      </c>
      <c r="O26" s="15">
        <f>'WEEKLY COMPETITIVE REPORT'!O26/X4</f>
        <v>3493.1601492331074</v>
      </c>
      <c r="P26" s="15">
        <f>'WEEKLY COMPETITIVE REPORT'!P26/X4</f>
        <v>0</v>
      </c>
      <c r="Q26" s="23">
        <f>'WEEKLY COMPETITIVE REPORT'!Q26</f>
        <v>511</v>
      </c>
      <c r="R26" s="23">
        <f>'WEEKLY COMPETITIVE REPORT'!R26</f>
        <v>0</v>
      </c>
      <c r="S26" s="65">
        <f>'WEEKLY COMPETITIVE REPORT'!S26</f>
        <v>0</v>
      </c>
      <c r="T26" s="15">
        <f>'WEEKLY COMPETITIVE REPORT'!T26/X4</f>
        <v>0</v>
      </c>
      <c r="U26" s="15">
        <f t="shared" si="4"/>
        <v>3493.1601492331074</v>
      </c>
      <c r="V26" s="26">
        <f t="shared" si="5"/>
        <v>3493.1601492331074</v>
      </c>
      <c r="W26" s="23">
        <f>'WEEKLY COMPETITIVE REPORT'!W26</f>
        <v>0</v>
      </c>
      <c r="X26" s="57">
        <f>'WEEKLY COMPETITIVE REPORT'!X26</f>
        <v>511</v>
      </c>
    </row>
    <row r="27" spans="1:24" ht="12.75" customHeight="1">
      <c r="A27" s="51">
        <v>14</v>
      </c>
      <c r="B27" s="4" t="str">
        <f>'WEEKLY COMPETITIVE REPORT'!B27</f>
        <v>New</v>
      </c>
      <c r="C27" s="4" t="str">
        <f>'WEEKLY COMPETITIVE REPORT'!C27</f>
        <v>O'HORTON</v>
      </c>
      <c r="D27" s="4" t="str">
        <f>'WEEKLY COMPETITIVE REPORT'!D27</f>
        <v>INDEP</v>
      </c>
      <c r="E27" s="4" t="str">
        <f>'WEEKLY COMPETITIVE REPORT'!E27</f>
        <v>Cinemania</v>
      </c>
      <c r="F27" s="38">
        <f>'WEEKLY COMPETITIVE REPORT'!F27</f>
        <v>1</v>
      </c>
      <c r="G27" s="38">
        <f>'WEEKLY COMPETITIVE REPORT'!G27</f>
        <v>1</v>
      </c>
      <c r="H27" s="15">
        <f>'WEEKLY COMPETITIVE REPORT'!H27/X4</f>
        <v>813.8731518585049</v>
      </c>
      <c r="I27" s="15">
        <f>'WEEKLY COMPETITIVE REPORT'!I27/X17</f>
        <v>0</v>
      </c>
      <c r="J27" s="23">
        <f>'WEEKLY COMPETITIVE REPORT'!J27</f>
        <v>124</v>
      </c>
      <c r="K27" s="23">
        <f>'WEEKLY COMPETITIVE REPORT'!K27</f>
        <v>0</v>
      </c>
      <c r="L27" s="65">
        <f>'WEEKLY COMPETITIVE REPORT'!L27</f>
        <v>0</v>
      </c>
      <c r="M27" s="15">
        <f t="shared" si="3"/>
        <v>813.8731518585049</v>
      </c>
      <c r="N27" s="38">
        <f>'WEEKLY COMPETITIVE REPORT'!N27</f>
        <v>1</v>
      </c>
      <c r="O27" s="15">
        <f>'WEEKLY COMPETITIVE REPORT'!O27/X4</f>
        <v>1214.591681636037</v>
      </c>
      <c r="P27" s="15">
        <f>'WEEKLY COMPETITIVE REPORT'!P27/X17</f>
        <v>0</v>
      </c>
      <c r="Q27" s="23">
        <f>'WEEKLY COMPETITIVE REPORT'!Q27</f>
        <v>196</v>
      </c>
      <c r="R27" s="23">
        <f>'WEEKLY COMPETITIVE REPORT'!R27</f>
        <v>0</v>
      </c>
      <c r="S27" s="65">
        <f>'WEEKLY COMPETITIVE REPORT'!S27</f>
        <v>0</v>
      </c>
      <c r="T27" s="15">
        <f>'WEEKLY COMPETITIVE REPORT'!T27/X17</f>
        <v>0.31288504391139077</v>
      </c>
      <c r="U27" s="15">
        <f t="shared" si="4"/>
        <v>1214.591681636037</v>
      </c>
      <c r="V27" s="26">
        <f t="shared" si="5"/>
        <v>1214.9045666799484</v>
      </c>
      <c r="W27" s="23">
        <f>'WEEKLY COMPETITIVE REPORT'!W27</f>
        <v>1318</v>
      </c>
      <c r="X27" s="57">
        <f>'WEEKLY COMPETITIVE REPORT'!X27</f>
        <v>1514</v>
      </c>
    </row>
    <row r="28" spans="1:24" ht="12.75">
      <c r="A28" s="51">
        <v>15</v>
      </c>
      <c r="B28" s="4">
        <f>'WEEKLY COMPETITIVE REPORT'!B28</f>
        <v>16</v>
      </c>
      <c r="C28" s="4" t="str">
        <f>'WEEKLY COMPETITIVE REPORT'!C28</f>
        <v>BELGRADE PHANTOM</v>
      </c>
      <c r="D28" s="4" t="str">
        <f>'WEEKLY COMPETITIVE REPORT'!D28</f>
        <v>INDEP</v>
      </c>
      <c r="E28" s="4" t="str">
        <f>'WEEKLY COMPETITIVE REPORT'!E28</f>
        <v>FIVIA</v>
      </c>
      <c r="F28" s="38">
        <f>'WEEKLY COMPETITIVE REPORT'!F28</f>
        <v>3</v>
      </c>
      <c r="G28" s="38">
        <f>'WEEKLY COMPETITIVE REPORT'!G28</f>
        <v>1</v>
      </c>
      <c r="H28" s="15">
        <f>'WEEKLY COMPETITIVE REPORT'!H28/X4</f>
        <v>793.1463313527705</v>
      </c>
      <c r="I28" s="15">
        <f>'WEEKLY COMPETITIVE REPORT'!I28/X17</f>
        <v>0.0757635338838642</v>
      </c>
      <c r="J28" s="23">
        <f>'WEEKLY COMPETITIVE REPORT'!J28</f>
        <v>112</v>
      </c>
      <c r="K28" s="23">
        <f>'WEEKLY COMPETITIVE REPORT'!K28</f>
        <v>113</v>
      </c>
      <c r="L28" s="65">
        <f>'WEEKLY COMPETITIVE REPORT'!L28</f>
        <v>-0.6920415224913512</v>
      </c>
      <c r="M28" s="15">
        <f t="shared" si="3"/>
        <v>793.1463313527705</v>
      </c>
      <c r="N28" s="38">
        <f>'WEEKLY COMPETITIVE REPORT'!N28</f>
        <v>1</v>
      </c>
      <c r="O28" s="15">
        <f>'WEEKLY COMPETITIVE REPORT'!O28/X4</f>
        <v>1105.4304269725023</v>
      </c>
      <c r="P28" s="15">
        <f>'WEEKLY COMPETITIVE REPORT'!P28/X17</f>
        <v>0.1302923056757111</v>
      </c>
      <c r="Q28" s="23">
        <f>'WEEKLY COMPETITIVE REPORT'!Q28</f>
        <v>162</v>
      </c>
      <c r="R28" s="23">
        <f>'WEEKLY COMPETITIVE REPORT'!R28</f>
        <v>207</v>
      </c>
      <c r="S28" s="65">
        <f>'WEEKLY COMPETITIVE REPORT'!S28</f>
        <v>-19.517102615694156</v>
      </c>
      <c r="T28" s="15">
        <f>'WEEKLY COMPETITIVE REPORT'!T28/X17</f>
        <v>0.6532966312753965</v>
      </c>
      <c r="U28" s="15">
        <f t="shared" si="4"/>
        <v>1105.4304269725023</v>
      </c>
      <c r="V28" s="26">
        <f t="shared" si="5"/>
        <v>1106.0837236037778</v>
      </c>
      <c r="W28" s="23">
        <f>'WEEKLY COMPETITIVE REPORT'!W28</f>
        <v>1125</v>
      </c>
      <c r="X28" s="57">
        <f>'WEEKLY COMPETITIVE REPORT'!X28</f>
        <v>1287</v>
      </c>
    </row>
    <row r="29" spans="1:24" ht="12.75">
      <c r="A29" s="51">
        <v>16</v>
      </c>
      <c r="B29" s="4">
        <f>'WEEKLY COMPETITIVE REPORT'!B29</f>
        <v>11</v>
      </c>
      <c r="C29" s="4" t="str">
        <f>'WEEKLY COMPETITIVE REPORT'!C29</f>
        <v>NIKO</v>
      </c>
      <c r="D29" s="4" t="str">
        <f>'WEEKLY COMPETITIVE REPORT'!D29</f>
        <v>INDEP</v>
      </c>
      <c r="E29" s="4" t="str">
        <f>'WEEKLY COMPETITIVE REPORT'!E29</f>
        <v>Karantanija</v>
      </c>
      <c r="F29" s="38">
        <f>'WEEKLY COMPETITIVE REPORT'!F29</f>
        <v>10</v>
      </c>
      <c r="G29" s="38">
        <f>'WEEKLY COMPETITIVE REPORT'!G29</f>
        <v>8</v>
      </c>
      <c r="H29" s="15">
        <f>'WEEKLY COMPETITIVE REPORT'!H29/X4</f>
        <v>561.005941688545</v>
      </c>
      <c r="I29" s="15">
        <f>'WEEKLY COMPETITIVE REPORT'!I29/X17</f>
        <v>0.12452483942849653</v>
      </c>
      <c r="J29" s="23">
        <f>'WEEKLY COMPETITIVE REPORT'!J29</f>
        <v>85</v>
      </c>
      <c r="K29" s="23">
        <f>'WEEKLY COMPETITIVE REPORT'!K29</f>
        <v>234</v>
      </c>
      <c r="L29" s="65">
        <f>'WEEKLY COMPETITIVE REPORT'!L29</f>
        <v>-57.26315789473684</v>
      </c>
      <c r="M29" s="15">
        <f t="shared" si="3"/>
        <v>70.12574271106813</v>
      </c>
      <c r="N29" s="38">
        <f>'WEEKLY COMPETITIVE REPORT'!N29</f>
        <v>8</v>
      </c>
      <c r="O29" s="15">
        <f>'WEEKLY COMPETITIVE REPORT'!O29/X4</f>
        <v>824.9274561282299</v>
      </c>
      <c r="P29" s="15">
        <f>'WEEKLY COMPETITIVE REPORT'!P29/X17</f>
        <v>0.23620395857910603</v>
      </c>
      <c r="Q29" s="23">
        <f>'WEEKLY COMPETITIVE REPORT'!Q29</f>
        <v>125</v>
      </c>
      <c r="R29" s="23">
        <f>'WEEKLY COMPETITIVE REPORT'!R29</f>
        <v>508</v>
      </c>
      <c r="S29" s="65">
        <f>'WEEKLY COMPETITIVE REPORT'!S29</f>
        <v>-66.87014428412874</v>
      </c>
      <c r="T29" s="15">
        <f>'WEEKLY COMPETITIVE REPORT'!T29/X4</f>
        <v>449065.9112892082</v>
      </c>
      <c r="U29" s="15">
        <f t="shared" si="4"/>
        <v>103.11593201602874</v>
      </c>
      <c r="V29" s="26">
        <f t="shared" si="5"/>
        <v>449890.83874533646</v>
      </c>
      <c r="W29" s="23">
        <f>'WEEKLY COMPETITIVE REPORT'!W29</f>
        <v>80466</v>
      </c>
      <c r="X29" s="57">
        <f>'WEEKLY COMPETITIVE REPORT'!X29</f>
        <v>80591</v>
      </c>
    </row>
    <row r="30" spans="1:24" ht="12.75">
      <c r="A30" s="52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REPORT'!D30</f>
        <v>0</v>
      </c>
      <c r="E30" s="4">
        <f>'WEEKLY COMPETITIVE REPORT'!E30</f>
        <v>0</v>
      </c>
      <c r="F30" s="38">
        <f>'WEEKLY COMPETITIVE REPORT'!F30</f>
        <v>0</v>
      </c>
      <c r="G30" s="38">
        <f>'WEEKLY COMPETITIVE REPORT'!G30</f>
        <v>0</v>
      </c>
      <c r="H30" s="15">
        <f>'WEEKLY COMPETITIVE REPORT'!H30/X4</f>
        <v>0</v>
      </c>
      <c r="I30" s="15">
        <f>'WEEKLY COMPETITIVE REPORT'!I30/X17</f>
        <v>0</v>
      </c>
      <c r="J30" s="23">
        <f>'WEEKLY COMPETITIVE REPORT'!J30</f>
        <v>0</v>
      </c>
      <c r="K30" s="23">
        <f>'WEEKLY COMPETITIVE REPORT'!K30</f>
        <v>0</v>
      </c>
      <c r="L30" s="65">
        <f>'WEEKLY COMPETITIVE REPORT'!L30</f>
        <v>0</v>
      </c>
      <c r="M30" s="15" t="e">
        <f t="shared" si="3"/>
        <v>#DIV/0!</v>
      </c>
      <c r="N30" s="38">
        <f>'WEEKLY COMPETITIVE REPORT'!N30</f>
        <v>0</v>
      </c>
      <c r="O30" s="15">
        <f>'WEEKLY COMPETITIVE REPORT'!O30/X4</f>
        <v>0</v>
      </c>
      <c r="P30" s="15">
        <f>'WEEKLY COMPETITIVE REPORT'!P30/X17</f>
        <v>0</v>
      </c>
      <c r="Q30" s="23">
        <f>'WEEKLY COMPETITIVE REPORT'!Q30</f>
        <v>0</v>
      </c>
      <c r="R30" s="23">
        <f>'WEEKLY COMPETITIVE REPORT'!R30</f>
        <v>0</v>
      </c>
      <c r="S30" s="65">
        <f>'WEEKLY COMPETITIVE REPORT'!S30</f>
        <v>0</v>
      </c>
      <c r="T30" s="15">
        <f>'WEEKLY COMPETITIVE REPORT'!T30/X4</f>
        <v>0</v>
      </c>
      <c r="U30" s="15" t="e">
        <f t="shared" si="4"/>
        <v>#DIV/0!</v>
      </c>
      <c r="V30" s="26">
        <f t="shared" si="5"/>
        <v>0</v>
      </c>
      <c r="W30" s="23">
        <f>'WEEKLY COMPETITIVE REPORT'!W30</f>
        <v>0</v>
      </c>
      <c r="X30" s="57">
        <f>'WEEKLY COMPETITIVE REPORT'!X30</f>
        <v>0</v>
      </c>
    </row>
    <row r="31" spans="1:24" ht="12.75">
      <c r="A31" s="51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38">
        <f>'WEEKLY COMPETITIVE REPORT'!F31</f>
        <v>0</v>
      </c>
      <c r="G31" s="38">
        <f>'WEEKLY COMPETITIVE REPORT'!G31</f>
        <v>0</v>
      </c>
      <c r="H31" s="15">
        <f>'WEEKLY COMPETITIVE REPORT'!H31/X4</f>
        <v>0</v>
      </c>
      <c r="I31" s="15">
        <f>'WEEKLY COMPETITIVE REPORT'!I31/X17</f>
        <v>0</v>
      </c>
      <c r="J31" s="23">
        <f>'WEEKLY COMPETITIVE REPORT'!J31</f>
        <v>0</v>
      </c>
      <c r="K31" s="23">
        <f>'WEEKLY COMPETITIVE REPORT'!K31</f>
        <v>0</v>
      </c>
      <c r="L31" s="65">
        <f>'WEEKLY COMPETITIVE REPORT'!L31</f>
        <v>0</v>
      </c>
      <c r="M31" s="15" t="e">
        <f t="shared" si="3"/>
        <v>#DIV/0!</v>
      </c>
      <c r="N31" s="38">
        <f>'WEEKLY COMPETITIVE REPORT'!N31</f>
        <v>0</v>
      </c>
      <c r="O31" s="15">
        <f>'WEEKLY COMPETITIVE REPORT'!O31/X4</f>
        <v>0</v>
      </c>
      <c r="P31" s="15">
        <f>'WEEKLY COMPETITIVE REPORT'!P31/X17</f>
        <v>0</v>
      </c>
      <c r="Q31" s="23">
        <f>'WEEKLY COMPETITIVE REPORT'!Q31</f>
        <v>0</v>
      </c>
      <c r="R31" s="23">
        <f>'WEEKLY COMPETITIVE REPORT'!R31</f>
        <v>0</v>
      </c>
      <c r="S31" s="65">
        <f>'WEEKLY COMPETITIVE REPORT'!S31</f>
        <v>0</v>
      </c>
      <c r="T31" s="15">
        <f>'WEEKLY COMPETITIVE REPORT'!T31/X4</f>
        <v>0</v>
      </c>
      <c r="U31" s="15" t="e">
        <f t="shared" si="4"/>
        <v>#DIV/0!</v>
      </c>
      <c r="V31" s="26">
        <f t="shared" si="5"/>
        <v>0</v>
      </c>
      <c r="W31" s="23">
        <f>'WEEKLY COMPETITIVE REPORT'!W31</f>
        <v>0</v>
      </c>
      <c r="X31" s="57">
        <f>'WEEKLY COMPETITIVE REPORT'!X31</f>
        <v>0</v>
      </c>
    </row>
    <row r="32" spans="1:24" ht="12.75">
      <c r="A32" s="51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38">
        <f>'WEEKLY COMPETITIVE REPORT'!F32</f>
        <v>0</v>
      </c>
      <c r="G32" s="38">
        <f>'WEEKLY COMPETITIVE REPORT'!G32</f>
        <v>0</v>
      </c>
      <c r="H32" s="15">
        <f>'WEEKLY COMPETITIVE REPORT'!H32/X4</f>
        <v>0</v>
      </c>
      <c r="I32" s="15">
        <f>'WEEKLY COMPETITIVE REPORT'!I32/X17</f>
        <v>0</v>
      </c>
      <c r="J32" s="23">
        <f>'WEEKLY COMPETITIVE REPORT'!J32</f>
        <v>0</v>
      </c>
      <c r="K32" s="23">
        <f>'WEEKLY COMPETITIVE REPORT'!K32</f>
        <v>0</v>
      </c>
      <c r="L32" s="65">
        <f>'WEEKLY COMPETITIVE REPORT'!L32</f>
        <v>0</v>
      </c>
      <c r="M32" s="15" t="e">
        <f t="shared" si="3"/>
        <v>#DIV/0!</v>
      </c>
      <c r="N32" s="38">
        <f>'WEEKLY COMPETITIVE REPORT'!N32</f>
        <v>0</v>
      </c>
      <c r="O32" s="15">
        <f>'WEEKLY COMPETITIVE REPORT'!O32/X4</f>
        <v>0</v>
      </c>
      <c r="P32" s="15">
        <f>'WEEKLY COMPETITIVE REPORT'!P32/X17</f>
        <v>0</v>
      </c>
      <c r="Q32" s="23">
        <f>'WEEKLY COMPETITIVE REPORT'!Q32</f>
        <v>0</v>
      </c>
      <c r="R32" s="23">
        <f>'WEEKLY COMPETITIVE REPORT'!R32</f>
        <v>0</v>
      </c>
      <c r="S32" s="65">
        <f>'WEEKLY COMPETITIVE REPORT'!S32</f>
        <v>0</v>
      </c>
      <c r="T32" s="15">
        <f>'WEEKLY COMPETITIVE REPORT'!T32/X4</f>
        <v>0</v>
      </c>
      <c r="U32" s="15" t="e">
        <f t="shared" si="4"/>
        <v>#DIV/0!</v>
      </c>
      <c r="V32" s="26">
        <f t="shared" si="5"/>
        <v>0</v>
      </c>
      <c r="W32" s="23">
        <f>'WEEKLY COMPETITIVE REPORT'!W32</f>
        <v>0</v>
      </c>
      <c r="X32" s="57">
        <f>'WEEKLY COMPETITIVE REPORT'!X32</f>
        <v>0</v>
      </c>
    </row>
    <row r="33" spans="1:24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38">
        <f>'WEEKLY COMPETITIVE REPORT'!F33</f>
        <v>0</v>
      </c>
      <c r="G33" s="38">
        <f>'WEEKLY COMPETITIVE REPORT'!G33</f>
        <v>0</v>
      </c>
      <c r="H33" s="15">
        <f>'WEEKLY COMPETITIVE REPORT'!H33/X4</f>
        <v>0</v>
      </c>
      <c r="I33" s="15">
        <f>'WEEKLY COMPETITIVE REPORT'!I33/X17</f>
        <v>0</v>
      </c>
      <c r="J33" s="23">
        <f>'WEEKLY COMPETITIVE REPORT'!J33</f>
        <v>0</v>
      </c>
      <c r="K33" s="23">
        <f>'WEEKLY COMPETITIVE REPORT'!K33</f>
        <v>0</v>
      </c>
      <c r="L33" s="65">
        <f>'WEEKLY COMPETITIVE REPORT'!L33</f>
        <v>0</v>
      </c>
      <c r="M33" s="15" t="e">
        <f t="shared" si="3"/>
        <v>#DIV/0!</v>
      </c>
      <c r="N33" s="38">
        <f>'WEEKLY COMPETITIVE REPORT'!N33</f>
        <v>0</v>
      </c>
      <c r="O33" s="15">
        <f>'WEEKLY COMPETITIVE REPORT'!O33/X4</f>
        <v>0</v>
      </c>
      <c r="P33" s="15">
        <f>'WEEKLY COMPETITIVE REPORT'!P33/X17</f>
        <v>0</v>
      </c>
      <c r="Q33" s="23">
        <f>'WEEKLY COMPETITIVE REPORT'!Q33</f>
        <v>0</v>
      </c>
      <c r="R33" s="23">
        <f>'WEEKLY COMPETITIVE REPORT'!R33</f>
        <v>0</v>
      </c>
      <c r="S33" s="65">
        <f>'WEEKLY COMPETITIVE REPORT'!S33</f>
        <v>0</v>
      </c>
      <c r="T33" s="15">
        <f>'WEEKLY COMPETITIVE REPORT'!T33/X4</f>
        <v>0</v>
      </c>
      <c r="U33" s="15" t="e">
        <f t="shared" si="4"/>
        <v>#DIV/0!</v>
      </c>
      <c r="V33" s="26">
        <f t="shared" si="5"/>
        <v>0</v>
      </c>
      <c r="W33" s="23">
        <f>'WEEKLY COMPETITIVE REPORT'!W33</f>
        <v>0</v>
      </c>
      <c r="X33" s="57">
        <f>'WEEKLY COMPETITIVE REPORT'!X33</f>
        <v>0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REPORT'!D34</f>
        <v>0</v>
      </c>
      <c r="E34" s="58">
        <f>'WEEKLY COMPETITIVE REPORT'!E34</f>
        <v>0</v>
      </c>
      <c r="F34" s="59">
        <f>'WEEKLY COMPETITIVE REPORT'!F34</f>
        <v>0</v>
      </c>
      <c r="G34" s="41">
        <f>'WEEKLY COMPETITIVE REPORT'!G34</f>
        <v>113</v>
      </c>
      <c r="H34" s="33">
        <f>SUM(H14:H33)</f>
        <v>327012.57427110686</v>
      </c>
      <c r="I34" s="32">
        <f>SUM(I14:I33)</f>
        <v>256958.8848261652</v>
      </c>
      <c r="J34" s="32">
        <f>SUM(J14:J33)</f>
        <v>49046</v>
      </c>
      <c r="K34" s="32">
        <f>SUM(K14:K33)</f>
        <v>39178</v>
      </c>
      <c r="L34" s="65">
        <f>'WEEKLY COMPETITIVE REPORT'!L34</f>
        <v>22.607267565355244</v>
      </c>
      <c r="M34" s="33">
        <f>H34/G34</f>
        <v>2893.916586469972</v>
      </c>
      <c r="N34" s="41">
        <f>'WEEKLY COMPETITIVE REPORT'!N34</f>
        <v>113</v>
      </c>
      <c r="O34" s="32">
        <f>SUM(O14:O33)</f>
        <v>477400.856708581</v>
      </c>
      <c r="P34" s="32">
        <f>SUM(P14:P33)</f>
        <v>359870.478421095</v>
      </c>
      <c r="Q34" s="32">
        <f>SUM(Q14:Q33)</f>
        <v>74186</v>
      </c>
      <c r="R34" s="32">
        <f>SUM(R14:R33)</f>
        <v>57976</v>
      </c>
      <c r="S34" s="66">
        <f>O34/P34-100%</f>
        <v>0.32659077455628416</v>
      </c>
      <c r="T34" s="32">
        <f>SUM(T14:T33)</f>
        <v>2937842.6132730115</v>
      </c>
      <c r="U34" s="33">
        <f>O34/N34</f>
        <v>4224.786342553814</v>
      </c>
      <c r="V34" s="32">
        <f>SUM(V14:V33)</f>
        <v>3415243.469981591</v>
      </c>
      <c r="W34" s="32">
        <f>SUM(W14:W33)</f>
        <v>455109</v>
      </c>
      <c r="X34" s="36">
        <f>SUM(X14:X33)</f>
        <v>529295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CENEX</cp:lastModifiedBy>
  <cp:lastPrinted>2009-10-01T10:21:10Z</cp:lastPrinted>
  <dcterms:created xsi:type="dcterms:W3CDTF">1998-07-08T11:15:35Z</dcterms:created>
  <dcterms:modified xsi:type="dcterms:W3CDTF">2010-02-11T13:08:50Z</dcterms:modified>
  <cp:category/>
  <cp:version/>
  <cp:contentType/>
  <cp:contentStatus/>
</cp:coreProperties>
</file>