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220" windowHeight="100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<sst xmlns="http://schemas.openxmlformats.org/spreadsheetml/2006/main" count="245" uniqueCount="90">
  <si>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</si>
  <si>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</si>
  <si>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</si>
  <si>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</si>
  <si>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</si>
  <si>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</si>
  <si>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</si>
  <si>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</si>
  <si>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</si>
  <si>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</si>
  <si>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</si>
  <si>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</si>
  <si>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</si>
  <si>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</si>
  <si>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</si>
  <si>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</si>
  <si>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</si>
  <si>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</si>
  <si>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</si>
  <si>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</si>
  <si>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</si>
  <si>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</si>
  <si>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</si>
  <si>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</si>
  <si>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</si>
  <si>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</si>
  <si>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</si>
  <si>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</si>
  <si>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</si>
  <si>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</si>
  <si>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</si>
  <si>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</si>
  <si>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</si>
  <si>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</si>
  <si>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</si>
  <si>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</si>
  <si>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</si>
  <si>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</si>
  <si>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</si>
  <si>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</si>
  <si>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</si>
  <si>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</si>
  <si>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</si>
  <si>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</si>
  <si>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</si>
  <si>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</si>
  <si>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</si>
  <si>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</si>
  <si>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</si>
  <si>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</si>
  <si>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</si>
  <si>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</si>
  <si>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PRINCE OF PERSIA</t>
  </si>
  <si>
    <t>SHREK FOREVER AFTER</t>
  </si>
  <si>
    <t>SEX and the CITY 2</t>
  </si>
  <si>
    <t>SHREK ZA VEDNO</t>
  </si>
  <si>
    <t>local title</t>
  </si>
  <si>
    <t>PERZIJSKI PRINC: Sipine casa</t>
  </si>
  <si>
    <t>SEKS V MESTU 2</t>
  </si>
  <si>
    <t>THE LAST SONG</t>
  </si>
  <si>
    <t>POSLEDNJA PESEM</t>
  </si>
  <si>
    <t>KILLERS</t>
  </si>
  <si>
    <t>MORILCI</t>
  </si>
  <si>
    <t>FIVIA</t>
  </si>
  <si>
    <t>A NIGHTMARE ON ELM STREET</t>
  </si>
  <si>
    <t>MORA V ULICI BRESTOV</t>
  </si>
  <si>
    <t>NOWHERE BOY</t>
  </si>
  <si>
    <t>OWHERE BOY: ZGODBA O JOHNU LENNONU</t>
  </si>
  <si>
    <t>THE TWILIGHT SAGA: ECLIPSE</t>
  </si>
  <si>
    <t>MRK</t>
  </si>
  <si>
    <t>PREDATORS</t>
  </si>
  <si>
    <t>PREDATORJI</t>
  </si>
  <si>
    <t>FOX</t>
  </si>
  <si>
    <t>LETTERS TO JULIET</t>
  </si>
  <si>
    <t>PISMA JULIJI</t>
  </si>
  <si>
    <t>GROWN UPS</t>
  </si>
  <si>
    <t>ODRASLI</t>
  </si>
  <si>
    <t>SONY</t>
  </si>
  <si>
    <t>STREET DANCE 3D</t>
  </si>
  <si>
    <t>ULIČNI PLES 3D</t>
  </si>
  <si>
    <t>GHOST WRITER</t>
  </si>
  <si>
    <t>PISATELJ V SENCI</t>
  </si>
  <si>
    <t>INCEPTION</t>
  </si>
  <si>
    <t>IZVOR</t>
  </si>
  <si>
    <t>30 - Jul</t>
  </si>
  <si>
    <t>01 - Aug</t>
  </si>
  <si>
    <t>29 - Jul</t>
  </si>
  <si>
    <t>04 - Aug</t>
  </si>
  <si>
    <t>KNIGHT &amp; DAY</t>
  </si>
  <si>
    <t>KOT NOČ IN DAN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</si>
</sst>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V18" sqref="V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84</v>
      </c>
      <c r="L4" s="21"/>
      <c r="M4" s="86" t="s">
        <v>85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0.7579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86</v>
      </c>
      <c r="L5" s="8"/>
      <c r="M5" s="87" t="s">
        <v>87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31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40395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56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82</v>
      </c>
      <c r="D14" s="4" t="s">
        <v>83</v>
      </c>
      <c r="E14" s="16" t="s">
        <v>43</v>
      </c>
      <c r="F14" s="16" t="s">
        <v>44</v>
      </c>
      <c r="G14" s="38">
        <v>2</v>
      </c>
      <c r="H14" s="38">
        <v>10</v>
      </c>
      <c r="I14" s="25">
        <v>27527</v>
      </c>
      <c r="J14" s="25">
        <v>42538</v>
      </c>
      <c r="K14" s="25">
        <v>5365</v>
      </c>
      <c r="L14" s="25">
        <v>8237</v>
      </c>
      <c r="M14" s="65">
        <f>(I14/J14*100)-100</f>
        <v>-35.28844797592741</v>
      </c>
      <c r="N14" s="15">
        <f>I14/H14</f>
        <v>2752.7</v>
      </c>
      <c r="O14" s="39">
        <v>10</v>
      </c>
      <c r="P14" s="15">
        <v>57707</v>
      </c>
      <c r="Q14" s="15">
        <v>78164</v>
      </c>
      <c r="R14" s="15">
        <v>12384</v>
      </c>
      <c r="S14" s="15">
        <v>16487</v>
      </c>
      <c r="T14" s="65">
        <f>(P14/Q14*100)-100</f>
        <v>-26.171894990020988</v>
      </c>
      <c r="U14" s="76">
        <v>81546</v>
      </c>
      <c r="V14" s="15">
        <f>P14/O14</f>
        <v>5770.7</v>
      </c>
      <c r="W14" s="76">
        <f>SUM(U14,P14)</f>
        <v>139253</v>
      </c>
      <c r="X14" s="76">
        <v>17183</v>
      </c>
      <c r="Y14" s="77">
        <f>SUM(X14,R14)</f>
        <v>29567</v>
      </c>
    </row>
    <row r="15" spans="1:25" ht="12.75">
      <c r="A15" s="73">
        <v>2</v>
      </c>
      <c r="B15" s="73" t="s">
        <v>51</v>
      </c>
      <c r="C15" s="4" t="s">
        <v>88</v>
      </c>
      <c r="D15" s="4" t="s">
        <v>89</v>
      </c>
      <c r="E15" s="16" t="s">
        <v>72</v>
      </c>
      <c r="F15" s="16" t="s">
        <v>42</v>
      </c>
      <c r="G15" s="38">
        <v>1</v>
      </c>
      <c r="H15" s="38">
        <v>12</v>
      </c>
      <c r="I15" s="25">
        <v>29181</v>
      </c>
      <c r="J15" s="25"/>
      <c r="K15" s="23">
        <v>6024</v>
      </c>
      <c r="L15" s="23"/>
      <c r="M15" s="65"/>
      <c r="N15" s="15">
        <f>I15/H15</f>
        <v>2431.75</v>
      </c>
      <c r="O15" s="38">
        <v>12</v>
      </c>
      <c r="P15" s="23">
        <v>56684</v>
      </c>
      <c r="Q15" s="23"/>
      <c r="R15" s="23">
        <v>13175</v>
      </c>
      <c r="S15" s="23"/>
      <c r="T15" s="65"/>
      <c r="U15" s="76">
        <v>11400</v>
      </c>
      <c r="V15" s="15">
        <f>P15/O15</f>
        <v>4723.666666666667</v>
      </c>
      <c r="W15" s="76">
        <f>SUM(U15,P15)</f>
        <v>68084</v>
      </c>
      <c r="X15" s="76">
        <v>2629</v>
      </c>
      <c r="Y15" s="77">
        <f>SUM(X15,R15)</f>
        <v>15804</v>
      </c>
    </row>
    <row r="16" spans="1:25" ht="12.75">
      <c r="A16" s="73">
        <v>3</v>
      </c>
      <c r="B16" s="73">
        <v>2</v>
      </c>
      <c r="C16" s="4" t="s">
        <v>75</v>
      </c>
      <c r="D16" s="4" t="s">
        <v>76</v>
      </c>
      <c r="E16" s="16" t="s">
        <v>77</v>
      </c>
      <c r="F16" s="16" t="s">
        <v>42</v>
      </c>
      <c r="G16" s="38">
        <v>3</v>
      </c>
      <c r="H16" s="38">
        <v>7</v>
      </c>
      <c r="I16" s="15">
        <v>17092</v>
      </c>
      <c r="J16" s="15">
        <v>24819</v>
      </c>
      <c r="K16" s="15">
        <v>3609</v>
      </c>
      <c r="L16" s="15">
        <v>5392</v>
      </c>
      <c r="M16" s="65">
        <f>(I16/J16*100)-100</f>
        <v>-31.133405858414918</v>
      </c>
      <c r="N16" s="15">
        <f>I16/H16</f>
        <v>2441.714285714286</v>
      </c>
      <c r="O16" s="74">
        <v>7</v>
      </c>
      <c r="P16" s="15">
        <v>32999</v>
      </c>
      <c r="Q16" s="15">
        <v>43528</v>
      </c>
      <c r="R16" s="15">
        <v>7784</v>
      </c>
      <c r="S16" s="15">
        <v>10545</v>
      </c>
      <c r="T16" s="65">
        <f>(P16/Q16*100)-100</f>
        <v>-24.18902775225142</v>
      </c>
      <c r="U16" s="76">
        <v>94084</v>
      </c>
      <c r="V16" s="15">
        <f>P16/O16</f>
        <v>4714.142857142857</v>
      </c>
      <c r="W16" s="76">
        <f>SUM(U16,P16)</f>
        <v>127083</v>
      </c>
      <c r="X16" s="76">
        <v>22465</v>
      </c>
      <c r="Y16" s="77">
        <f>SUM(X16,R16)</f>
        <v>30249</v>
      </c>
    </row>
    <row r="17" spans="1:25" ht="12.75">
      <c r="A17" s="73">
        <v>4</v>
      </c>
      <c r="B17" s="73">
        <v>4</v>
      </c>
      <c r="C17" s="4" t="s">
        <v>53</v>
      </c>
      <c r="D17" s="4" t="s">
        <v>55</v>
      </c>
      <c r="E17" s="16" t="s">
        <v>50</v>
      </c>
      <c r="F17" s="16" t="s">
        <v>36</v>
      </c>
      <c r="G17" s="38">
        <v>10</v>
      </c>
      <c r="H17" s="38">
        <v>26</v>
      </c>
      <c r="I17" s="23">
        <v>8102</v>
      </c>
      <c r="J17" s="23">
        <v>12706</v>
      </c>
      <c r="K17" s="94">
        <v>1546</v>
      </c>
      <c r="L17" s="94">
        <v>2377</v>
      </c>
      <c r="M17" s="65">
        <f>(I17/J17*100)-100</f>
        <v>-36.234849677317804</v>
      </c>
      <c r="N17" s="15">
        <f>I17/H17</f>
        <v>311.61538461538464</v>
      </c>
      <c r="O17" s="74">
        <v>26</v>
      </c>
      <c r="P17" s="15">
        <v>16736</v>
      </c>
      <c r="Q17" s="15">
        <v>20896</v>
      </c>
      <c r="R17" s="15">
        <v>3428</v>
      </c>
      <c r="S17" s="15">
        <v>4184</v>
      </c>
      <c r="T17" s="65">
        <f>(P17/Q17*100)-100</f>
        <v>-19.908116385911185</v>
      </c>
      <c r="U17" s="76">
        <v>532978</v>
      </c>
      <c r="V17" s="15">
        <f>P17/O17</f>
        <v>643.6923076923077</v>
      </c>
      <c r="W17" s="76">
        <f>SUM(U17,P17)</f>
        <v>549714</v>
      </c>
      <c r="X17" s="76">
        <v>115206</v>
      </c>
      <c r="Y17" s="77">
        <f>SUM(X17,R17)</f>
        <v>118634</v>
      </c>
    </row>
    <row r="18" spans="1:25" ht="13.5" customHeight="1">
      <c r="A18" s="73">
        <v>5</v>
      </c>
      <c r="B18" s="73">
        <v>3</v>
      </c>
      <c r="C18" s="4" t="s">
        <v>78</v>
      </c>
      <c r="D18" s="4" t="s">
        <v>79</v>
      </c>
      <c r="E18" s="16" t="s">
        <v>45</v>
      </c>
      <c r="F18" s="16" t="s">
        <v>44</v>
      </c>
      <c r="G18" s="38">
        <v>3</v>
      </c>
      <c r="H18" s="38">
        <v>5</v>
      </c>
      <c r="I18" s="15">
        <v>7353</v>
      </c>
      <c r="J18" s="15">
        <v>10829</v>
      </c>
      <c r="K18" s="96">
        <v>1307</v>
      </c>
      <c r="L18" s="96">
        <v>1928</v>
      </c>
      <c r="M18" s="65">
        <f>(I18/J18*100)-100</f>
        <v>-32.098993443531256</v>
      </c>
      <c r="N18" s="15">
        <f>I18/H18</f>
        <v>1470.6</v>
      </c>
      <c r="O18" s="39">
        <v>5</v>
      </c>
      <c r="P18" s="15">
        <v>16054</v>
      </c>
      <c r="Q18" s="15">
        <v>21617</v>
      </c>
      <c r="R18" s="15">
        <v>3350</v>
      </c>
      <c r="S18" s="15">
        <v>4537</v>
      </c>
      <c r="T18" s="65">
        <f>(P18/Q18*100)-100</f>
        <v>-25.734375722810753</v>
      </c>
      <c r="U18" s="76">
        <v>48135</v>
      </c>
      <c r="V18" s="15">
        <f>P18/O18</f>
        <v>3210.8</v>
      </c>
      <c r="W18" s="76">
        <f>SUM(U18,P18)</f>
        <v>64189</v>
      </c>
      <c r="X18" s="76">
        <v>10239</v>
      </c>
      <c r="Y18" s="77">
        <f>SUM(X18,R18)</f>
        <v>13589</v>
      </c>
    </row>
    <row r="19" spans="1:25" ht="12.75">
      <c r="A19" s="73">
        <v>6</v>
      </c>
      <c r="B19" s="73">
        <v>5</v>
      </c>
      <c r="C19" s="4" t="s">
        <v>68</v>
      </c>
      <c r="D19" s="4" t="s">
        <v>69</v>
      </c>
      <c r="E19" s="16" t="s">
        <v>45</v>
      </c>
      <c r="F19" s="16" t="s">
        <v>44</v>
      </c>
      <c r="G19" s="38">
        <v>5</v>
      </c>
      <c r="H19" s="38">
        <v>13</v>
      </c>
      <c r="I19" s="15">
        <v>5970</v>
      </c>
      <c r="J19" s="15">
        <v>10554</v>
      </c>
      <c r="K19" s="15">
        <v>1237</v>
      </c>
      <c r="L19" s="15">
        <v>2163</v>
      </c>
      <c r="M19" s="65">
        <f>(I19/J19*100)-100</f>
        <v>-43.43376918703809</v>
      </c>
      <c r="N19" s="15">
        <f>I19/H19</f>
        <v>459.2307692307692</v>
      </c>
      <c r="O19" s="39">
        <v>13</v>
      </c>
      <c r="P19" s="15">
        <v>11715</v>
      </c>
      <c r="Q19" s="15">
        <v>20792</v>
      </c>
      <c r="R19" s="15">
        <v>2540</v>
      </c>
      <c r="S19" s="15">
        <v>4735</v>
      </c>
      <c r="T19" s="65">
        <f>(P19/Q19*100)-100</f>
        <v>-43.65621392843402</v>
      </c>
      <c r="U19" s="76">
        <v>223633</v>
      </c>
      <c r="V19" s="15">
        <f>P19/O19</f>
        <v>901.1538461538462</v>
      </c>
      <c r="W19" s="76">
        <f>SUM(U19,P19)</f>
        <v>235348</v>
      </c>
      <c r="X19" s="76">
        <v>51475</v>
      </c>
      <c r="Y19" s="77">
        <f>SUM(X19,R19)</f>
        <v>54015</v>
      </c>
    </row>
    <row r="20" spans="1:25" ht="12.75">
      <c r="A20" s="73">
        <v>7</v>
      </c>
      <c r="B20" s="73">
        <v>7</v>
      </c>
      <c r="C20" s="4" t="s">
        <v>61</v>
      </c>
      <c r="D20" s="4" t="s">
        <v>62</v>
      </c>
      <c r="E20" s="16" t="s">
        <v>45</v>
      </c>
      <c r="F20" s="16" t="s">
        <v>63</v>
      </c>
      <c r="G20" s="38">
        <v>6</v>
      </c>
      <c r="H20" s="38">
        <v>6</v>
      </c>
      <c r="I20" s="15">
        <v>2340</v>
      </c>
      <c r="J20" s="15">
        <v>4922</v>
      </c>
      <c r="K20" s="15">
        <v>489</v>
      </c>
      <c r="L20" s="15">
        <v>1034</v>
      </c>
      <c r="M20" s="65">
        <f>(I20/J20*100)-100</f>
        <v>-52.45835026412028</v>
      </c>
      <c r="N20" s="15">
        <f>I20/H20</f>
        <v>390</v>
      </c>
      <c r="O20" s="39">
        <v>6</v>
      </c>
      <c r="P20" s="15">
        <v>5166</v>
      </c>
      <c r="Q20" s="15">
        <v>8197</v>
      </c>
      <c r="R20" s="15">
        <v>1215</v>
      </c>
      <c r="S20" s="15">
        <v>1875</v>
      </c>
      <c r="T20" s="65">
        <f>(P20/Q20*100)-100</f>
        <v>-36.97694278394535</v>
      </c>
      <c r="U20" s="76">
        <v>70170</v>
      </c>
      <c r="V20" s="15">
        <f>P20/O20</f>
        <v>861</v>
      </c>
      <c r="W20" s="76">
        <f>SUM(U20,P20)</f>
        <v>75336</v>
      </c>
      <c r="X20" s="76">
        <v>16405</v>
      </c>
      <c r="Y20" s="77">
        <f>SUM(X20,R20)</f>
        <v>17620</v>
      </c>
    </row>
    <row r="21" spans="1:25" ht="12.75">
      <c r="A21" s="73">
        <v>8</v>
      </c>
      <c r="B21" s="73">
        <v>6</v>
      </c>
      <c r="C21" s="4" t="s">
        <v>70</v>
      </c>
      <c r="D21" s="4" t="s">
        <v>71</v>
      </c>
      <c r="E21" s="16" t="s">
        <v>72</v>
      </c>
      <c r="F21" s="16" t="s">
        <v>42</v>
      </c>
      <c r="G21" s="38">
        <v>4</v>
      </c>
      <c r="H21" s="38">
        <v>7</v>
      </c>
      <c r="I21" s="15">
        <v>2511</v>
      </c>
      <c r="J21" s="15">
        <v>5536</v>
      </c>
      <c r="K21" s="15">
        <v>565</v>
      </c>
      <c r="L21" s="15">
        <v>1142</v>
      </c>
      <c r="M21" s="65">
        <f>(I21/J21*100)-100</f>
        <v>-54.642341040462426</v>
      </c>
      <c r="N21" s="15">
        <f>I21/H21</f>
        <v>358.7142857142857</v>
      </c>
      <c r="O21" s="74">
        <v>7</v>
      </c>
      <c r="P21" s="15">
        <v>5047</v>
      </c>
      <c r="Q21" s="15">
        <v>8740</v>
      </c>
      <c r="R21" s="15">
        <v>1199</v>
      </c>
      <c r="S21" s="15">
        <v>1999</v>
      </c>
      <c r="T21" s="65">
        <f>(P21/Q21*100)-100</f>
        <v>-42.25400457665904</v>
      </c>
      <c r="U21" s="76">
        <v>41038</v>
      </c>
      <c r="V21" s="15">
        <f>P21/O21</f>
        <v>721</v>
      </c>
      <c r="W21" s="76">
        <f>SUM(U21,P21)</f>
        <v>46085</v>
      </c>
      <c r="X21" s="76">
        <v>9502</v>
      </c>
      <c r="Y21" s="77">
        <f>SUM(X21,R21)</f>
        <v>10701</v>
      </c>
    </row>
    <row r="22" spans="1:25" ht="12.75">
      <c r="A22" s="73">
        <v>9</v>
      </c>
      <c r="B22" s="73">
        <v>10</v>
      </c>
      <c r="C22" s="4" t="s">
        <v>54</v>
      </c>
      <c r="D22" s="4" t="s">
        <v>58</v>
      </c>
      <c r="E22" s="16" t="s">
        <v>43</v>
      </c>
      <c r="F22" s="16" t="s">
        <v>44</v>
      </c>
      <c r="G22" s="38">
        <v>9</v>
      </c>
      <c r="H22" s="38">
        <v>17</v>
      </c>
      <c r="I22" s="25">
        <v>1840</v>
      </c>
      <c r="J22" s="25">
        <v>3040</v>
      </c>
      <c r="K22" s="25">
        <v>374</v>
      </c>
      <c r="L22" s="25">
        <v>591</v>
      </c>
      <c r="M22" s="65">
        <f>(I22/J22*100)-100</f>
        <v>-39.473684210526315</v>
      </c>
      <c r="N22" s="15">
        <f>I22/H22</f>
        <v>108.23529411764706</v>
      </c>
      <c r="O22" s="74">
        <v>17</v>
      </c>
      <c r="P22" s="15">
        <v>3626</v>
      </c>
      <c r="Q22" s="15">
        <v>5599</v>
      </c>
      <c r="R22" s="15">
        <v>774</v>
      </c>
      <c r="S22" s="15">
        <v>1154</v>
      </c>
      <c r="T22" s="65">
        <f>(P22/Q22*100)-100</f>
        <v>-35.23843543489909</v>
      </c>
      <c r="U22" s="76">
        <v>319912</v>
      </c>
      <c r="V22" s="15">
        <f>P22/O22</f>
        <v>213.2941176470588</v>
      </c>
      <c r="W22" s="76">
        <f>SUM(U22,P22)</f>
        <v>323538</v>
      </c>
      <c r="X22" s="76">
        <v>70085</v>
      </c>
      <c r="Y22" s="77">
        <f>SUM(X22,R22)</f>
        <v>70859</v>
      </c>
    </row>
    <row r="23" spans="1:25" ht="12.75">
      <c r="A23" s="73">
        <v>10</v>
      </c>
      <c r="B23" s="73">
        <v>11</v>
      </c>
      <c r="C23" s="4" t="s">
        <v>80</v>
      </c>
      <c r="D23" s="4" t="s">
        <v>81</v>
      </c>
      <c r="E23" s="16" t="s">
        <v>45</v>
      </c>
      <c r="F23" s="16" t="s">
        <v>42</v>
      </c>
      <c r="G23" s="38">
        <v>3</v>
      </c>
      <c r="H23" s="38">
        <v>1</v>
      </c>
      <c r="I23" s="25">
        <v>1631</v>
      </c>
      <c r="J23" s="25">
        <v>2760</v>
      </c>
      <c r="K23" s="82">
        <v>288</v>
      </c>
      <c r="L23" s="82">
        <v>484</v>
      </c>
      <c r="M23" s="65">
        <f>(I23/J23*100)-100</f>
        <v>-40.905797101449274</v>
      </c>
      <c r="N23" s="15">
        <f>I23/H23</f>
        <v>1631</v>
      </c>
      <c r="O23" s="38">
        <v>1</v>
      </c>
      <c r="P23" s="23">
        <v>3418</v>
      </c>
      <c r="Q23" s="23">
        <v>5043</v>
      </c>
      <c r="R23" s="23">
        <v>631</v>
      </c>
      <c r="S23" s="23">
        <v>932</v>
      </c>
      <c r="T23" s="65">
        <f>(P23/Q23*100)-100</f>
        <v>-32.2228832044418</v>
      </c>
      <c r="U23" s="76">
        <v>12014</v>
      </c>
      <c r="V23" s="15">
        <f>P23/O23</f>
        <v>3418</v>
      </c>
      <c r="W23" s="76">
        <f>SUM(U23,P23)</f>
        <v>15432</v>
      </c>
      <c r="X23" s="78">
        <v>2245</v>
      </c>
      <c r="Y23" s="77">
        <f>SUM(X23,R23)</f>
        <v>2876</v>
      </c>
    </row>
    <row r="24" spans="1:25" ht="12.75">
      <c r="A24" s="73">
        <v>11</v>
      </c>
      <c r="B24" s="73">
        <v>9</v>
      </c>
      <c r="C24" s="4" t="s">
        <v>73</v>
      </c>
      <c r="D24" s="4" t="s">
        <v>74</v>
      </c>
      <c r="E24" s="16" t="s">
        <v>45</v>
      </c>
      <c r="F24" s="16" t="s">
        <v>44</v>
      </c>
      <c r="G24" s="38">
        <v>4</v>
      </c>
      <c r="H24" s="38">
        <v>5</v>
      </c>
      <c r="I24" s="25">
        <v>1360</v>
      </c>
      <c r="J24" s="25">
        <v>3098</v>
      </c>
      <c r="K24" s="25">
        <v>294</v>
      </c>
      <c r="L24" s="25">
        <v>676</v>
      </c>
      <c r="M24" s="65">
        <f>(I24/J24*100)-100</f>
        <v>-56.10071013557133</v>
      </c>
      <c r="N24" s="15">
        <f>I24/H24</f>
        <v>272</v>
      </c>
      <c r="O24" s="74">
        <v>5</v>
      </c>
      <c r="P24" s="15">
        <v>2880</v>
      </c>
      <c r="Q24" s="15">
        <v>5956</v>
      </c>
      <c r="R24" s="15">
        <v>737</v>
      </c>
      <c r="S24" s="15">
        <v>1522</v>
      </c>
      <c r="T24" s="65">
        <f>(P24/Q24*100)-100</f>
        <v>-51.64539959704499</v>
      </c>
      <c r="U24" s="76">
        <v>17103</v>
      </c>
      <c r="V24" s="15">
        <f>P24/O24</f>
        <v>576</v>
      </c>
      <c r="W24" s="76">
        <f>SUM(U24,P24)</f>
        <v>19983</v>
      </c>
      <c r="X24" s="78">
        <v>4520</v>
      </c>
      <c r="Y24" s="77">
        <f>SUM(X24,R24)</f>
        <v>5257</v>
      </c>
    </row>
    <row r="25" spans="1:25" ht="12.75" customHeight="1">
      <c r="A25" s="52">
        <v>12</v>
      </c>
      <c r="B25" s="73">
        <v>8</v>
      </c>
      <c r="C25" s="4" t="s">
        <v>64</v>
      </c>
      <c r="D25" s="4" t="s">
        <v>65</v>
      </c>
      <c r="E25" s="16" t="s">
        <v>43</v>
      </c>
      <c r="F25" s="16" t="s">
        <v>44</v>
      </c>
      <c r="G25" s="38">
        <v>6</v>
      </c>
      <c r="H25" s="38">
        <v>6</v>
      </c>
      <c r="I25" s="25">
        <v>1536</v>
      </c>
      <c r="J25" s="25">
        <v>3925</v>
      </c>
      <c r="K25" s="25">
        <v>344</v>
      </c>
      <c r="L25" s="25">
        <v>856</v>
      </c>
      <c r="M25" s="65">
        <f>(I25/J25*100)-100</f>
        <v>-60.86624203821656</v>
      </c>
      <c r="N25" s="15">
        <f>I25/H25</f>
        <v>256</v>
      </c>
      <c r="O25" s="38">
        <v>6</v>
      </c>
      <c r="P25" s="15">
        <v>2726</v>
      </c>
      <c r="Q25" s="15">
        <v>7052</v>
      </c>
      <c r="R25" s="25">
        <v>636</v>
      </c>
      <c r="S25" s="25">
        <v>1647</v>
      </c>
      <c r="T25" s="65">
        <f>(P25/Q25*100)-100</f>
        <v>-61.34429948950652</v>
      </c>
      <c r="U25" s="78">
        <v>46080</v>
      </c>
      <c r="V25" s="15">
        <f>P25/O25</f>
        <v>454.3333333333333</v>
      </c>
      <c r="W25" s="76">
        <f>SUM(U25,P25)</f>
        <v>48806</v>
      </c>
      <c r="X25" s="76">
        <v>10821</v>
      </c>
      <c r="Y25" s="77">
        <f>SUM(X25,R25)</f>
        <v>11457</v>
      </c>
    </row>
    <row r="26" spans="1:25" ht="12.75" customHeight="1">
      <c r="A26" s="73">
        <v>13</v>
      </c>
      <c r="B26" s="73">
        <v>13</v>
      </c>
      <c r="C26" s="4" t="s">
        <v>59</v>
      </c>
      <c r="D26" s="4" t="s">
        <v>60</v>
      </c>
      <c r="E26" s="16" t="s">
        <v>48</v>
      </c>
      <c r="F26" s="16" t="s">
        <v>49</v>
      </c>
      <c r="G26" s="38">
        <v>7</v>
      </c>
      <c r="H26" s="38">
        <v>6</v>
      </c>
      <c r="I26" s="15">
        <v>795</v>
      </c>
      <c r="J26" s="15">
        <v>1428</v>
      </c>
      <c r="K26" s="94">
        <v>213</v>
      </c>
      <c r="L26" s="94">
        <v>328</v>
      </c>
      <c r="M26" s="65">
        <f>(I26/J26*100)-100</f>
        <v>-44.32773109243697</v>
      </c>
      <c r="N26" s="15">
        <f>I26/H26</f>
        <v>132.5</v>
      </c>
      <c r="O26" s="74">
        <v>6</v>
      </c>
      <c r="P26" s="23">
        <v>1444</v>
      </c>
      <c r="Q26" s="23">
        <v>3066</v>
      </c>
      <c r="R26" s="23">
        <v>363</v>
      </c>
      <c r="S26" s="23">
        <v>786</v>
      </c>
      <c r="T26" s="65">
        <f>(P26/Q26*100)-100</f>
        <v>-52.90280495759948</v>
      </c>
      <c r="U26" s="78">
        <v>44905</v>
      </c>
      <c r="V26" s="15">
        <f>P26/O26</f>
        <v>240.66666666666666</v>
      </c>
      <c r="W26" s="76">
        <f>SUM(U26,P26)</f>
        <v>46349</v>
      </c>
      <c r="X26" s="76">
        <v>11037</v>
      </c>
      <c r="Y26" s="77">
        <f>SUM(X26,R26)</f>
        <v>11400</v>
      </c>
    </row>
    <row r="27" spans="1:25" ht="12.75">
      <c r="A27" s="73">
        <v>14</v>
      </c>
      <c r="B27" s="52">
        <v>12</v>
      </c>
      <c r="C27" s="4" t="s">
        <v>52</v>
      </c>
      <c r="D27" s="4" t="s">
        <v>57</v>
      </c>
      <c r="E27" s="16" t="s">
        <v>48</v>
      </c>
      <c r="F27" s="16" t="s">
        <v>49</v>
      </c>
      <c r="G27" s="38">
        <v>11</v>
      </c>
      <c r="H27" s="38">
        <v>12</v>
      </c>
      <c r="I27" s="25">
        <v>706</v>
      </c>
      <c r="J27" s="25">
        <v>1729</v>
      </c>
      <c r="K27" s="15">
        <v>145</v>
      </c>
      <c r="L27" s="15">
        <v>348</v>
      </c>
      <c r="M27" s="65">
        <f>(I27/J27*100)-100</f>
        <v>-59.16714864083285</v>
      </c>
      <c r="N27" s="15">
        <f>I27/H27</f>
        <v>58.833333333333336</v>
      </c>
      <c r="O27" s="74">
        <v>12</v>
      </c>
      <c r="P27" s="23">
        <v>1368</v>
      </c>
      <c r="Q27" s="23">
        <v>3139</v>
      </c>
      <c r="R27" s="23">
        <v>301</v>
      </c>
      <c r="S27" s="23">
        <v>690</v>
      </c>
      <c r="T27" s="65">
        <f>(P27/Q27*100)-100</f>
        <v>-56.419241796750555</v>
      </c>
      <c r="U27" s="76">
        <v>159867</v>
      </c>
      <c r="V27" s="15">
        <f>P27/O27</f>
        <v>114</v>
      </c>
      <c r="W27" s="76">
        <f>SUM(U27,P27)</f>
        <v>161235</v>
      </c>
      <c r="X27" s="78">
        <v>37141</v>
      </c>
      <c r="Y27" s="77">
        <f>SUM(X27,R27)</f>
        <v>37442</v>
      </c>
    </row>
    <row r="28" spans="1:25" ht="12.75">
      <c r="A28" s="73">
        <v>15</v>
      </c>
      <c r="B28" s="73">
        <v>14</v>
      </c>
      <c r="C28" s="95" t="s">
        <v>66</v>
      </c>
      <c r="D28" s="95" t="s">
        <v>67</v>
      </c>
      <c r="E28" s="16" t="s">
        <v>45</v>
      </c>
      <c r="F28" s="16" t="s">
        <v>36</v>
      </c>
      <c r="G28" s="38">
        <v>5</v>
      </c>
      <c r="H28" s="38">
        <v>6</v>
      </c>
      <c r="I28" s="25">
        <v>642</v>
      </c>
      <c r="J28" s="25">
        <v>1048</v>
      </c>
      <c r="K28" s="15">
        <v>124</v>
      </c>
      <c r="L28" s="15">
        <v>213</v>
      </c>
      <c r="M28" s="65">
        <f>(I28/J28*100)-100</f>
        <v>-38.74045801526718</v>
      </c>
      <c r="N28" s="15">
        <f>I28/H28</f>
        <v>107</v>
      </c>
      <c r="O28" s="74">
        <v>6</v>
      </c>
      <c r="P28" s="23">
        <v>1224</v>
      </c>
      <c r="Q28" s="23">
        <v>1745</v>
      </c>
      <c r="R28" s="23">
        <v>251</v>
      </c>
      <c r="S28" s="23">
        <v>389</v>
      </c>
      <c r="T28" s="65">
        <f>(P28/Q28*100)-100</f>
        <v>-29.856733524355306</v>
      </c>
      <c r="U28" s="76">
        <v>12845</v>
      </c>
      <c r="V28" s="15">
        <f>P28/O28</f>
        <v>204</v>
      </c>
      <c r="W28" s="76">
        <f>SUM(U28,P28)</f>
        <v>14069</v>
      </c>
      <c r="X28" s="78">
        <v>2876</v>
      </c>
      <c r="Y28" s="77">
        <f>SUM(X28,R28)</f>
        <v>3127</v>
      </c>
    </row>
    <row r="29" spans="1:25" ht="12.75">
      <c r="A29" s="73">
        <v>16</v>
      </c>
      <c r="B29" s="73"/>
      <c r="C29" s="4"/>
      <c r="D29" s="4"/>
      <c r="E29" s="16"/>
      <c r="F29" s="16"/>
      <c r="G29" s="38"/>
      <c r="H29" s="38"/>
      <c r="I29" s="25"/>
      <c r="J29" s="25"/>
      <c r="K29" s="76"/>
      <c r="L29" s="76"/>
      <c r="M29" s="65"/>
      <c r="N29" s="15"/>
      <c r="O29" s="39"/>
      <c r="P29" s="15"/>
      <c r="Q29" s="15"/>
      <c r="R29" s="15"/>
      <c r="S29" s="15"/>
      <c r="T29" s="65"/>
      <c r="U29" s="76"/>
      <c r="V29" s="15"/>
      <c r="W29" s="76"/>
      <c r="X29" s="76"/>
      <c r="Y29" s="77"/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74"/>
      <c r="P30" s="15"/>
      <c r="Q30" s="15"/>
      <c r="R30" s="15"/>
      <c r="S30" s="15"/>
      <c r="T30" s="65"/>
      <c r="U30" s="90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9"/>
      <c r="L31" s="89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139</v>
      </c>
      <c r="I34" s="32">
        <f>SUM(I14:I33)</f>
        <v>108586</v>
      </c>
      <c r="J34" s="32">
        <v>129332</v>
      </c>
      <c r="K34" s="32">
        <f>SUM(K14:K33)</f>
        <v>21924</v>
      </c>
      <c r="L34" s="32">
        <v>25856</v>
      </c>
      <c r="M34" s="69">
        <f>(I34/J34*100)-100</f>
        <v>-16.040887019453805</v>
      </c>
      <c r="N34" s="33">
        <f>I34/H34</f>
        <v>781.1942446043165</v>
      </c>
      <c r="O34" s="35">
        <f>SUM(O14:O33)</f>
        <v>139</v>
      </c>
      <c r="P34" s="32">
        <f>SUM(P14:P33)</f>
        <v>218794</v>
      </c>
      <c r="Q34" s="32">
        <v>234410</v>
      </c>
      <c r="R34" s="32">
        <f>SUM(R14:R33)</f>
        <v>48768</v>
      </c>
      <c r="S34" s="32">
        <v>51679</v>
      </c>
      <c r="T34" s="69">
        <f>(P34/Q34*100)-100</f>
        <v>-6.661831833112913</v>
      </c>
      <c r="U34" s="79">
        <f>SUM(U14:U33)</f>
        <v>1715710</v>
      </c>
      <c r="V34" s="33">
        <f>P34/O34</f>
        <v>1574.0575539568345</v>
      </c>
      <c r="W34" s="81">
        <f>SUM(W14:W33)</f>
        <v>1934504</v>
      </c>
      <c r="X34" s="80">
        <f>SUM(X14:X33)</f>
        <v>383829</v>
      </c>
      <c r="Y34" s="36">
        <f>SUM(Y14:Y33)</f>
        <v>432597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30 - Jul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0.7579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29 - Jul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31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40395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56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INCEPTION</v>
      </c>
      <c r="D14" s="4" t="str">
        <f>'WEEKLY COMPETITIVE REPORT'!D14</f>
        <v>IZVOR</v>
      </c>
      <c r="E14" s="4" t="str">
        <f>'WEEKLY COMPETITIVE REPORT'!E14</f>
        <v>WB</v>
      </c>
      <c r="F14" s="4" t="str">
        <f>'WEEKLY COMPETITIVE REPORT'!F14</f>
        <v>Blitz</v>
      </c>
      <c r="G14" s="38">
        <f>'WEEKLY COMPETITIVE REPORT'!G14</f>
        <v>2</v>
      </c>
      <c r="H14" s="38">
        <f>'WEEKLY COMPETITIVE REPORT'!H14</f>
        <v>10</v>
      </c>
      <c r="I14" s="15">
        <f>'WEEKLY COMPETITIVE REPORT'!I14/Y4</f>
        <v>36320.09499934028</v>
      </c>
      <c r="J14" s="15">
        <f>'WEEKLY COMPETITIVE REPORT'!J14/Y4</f>
        <v>56126.13801293047</v>
      </c>
      <c r="K14" s="23">
        <f>'WEEKLY COMPETITIVE REPORT'!K14</f>
        <v>5365</v>
      </c>
      <c r="L14" s="23">
        <f>'WEEKLY COMPETITIVE REPORT'!L14</f>
        <v>8237</v>
      </c>
      <c r="M14" s="65">
        <f>'WEEKLY COMPETITIVE REPORT'!M14</f>
        <v>-35.28844797592741</v>
      </c>
      <c r="N14" s="15">
        <f aca="true" t="shared" si="0" ref="N14:N20">I14/H14</f>
        <v>3632.009499934028</v>
      </c>
      <c r="O14" s="38">
        <f>'WEEKLY COMPETITIVE REPORT'!O14</f>
        <v>10</v>
      </c>
      <c r="P14" s="15">
        <f>'WEEKLY COMPETITIVE REPORT'!P14/Y4</f>
        <v>76140.65180102916</v>
      </c>
      <c r="Q14" s="15">
        <f>'WEEKLY COMPETITIVE REPORT'!Q14/Y4</f>
        <v>103132.33935875446</v>
      </c>
      <c r="R14" s="23">
        <f>'WEEKLY COMPETITIVE REPORT'!R14</f>
        <v>12384</v>
      </c>
      <c r="S14" s="23">
        <f>'WEEKLY COMPETITIVE REPORT'!S14</f>
        <v>16487</v>
      </c>
      <c r="T14" s="65">
        <f>'WEEKLY COMPETITIVE REPORT'!T14</f>
        <v>-26.171894990020988</v>
      </c>
      <c r="U14" s="15">
        <f>'WEEKLY COMPETITIVE REPORT'!U14/Y4</f>
        <v>107594.66948146193</v>
      </c>
      <c r="V14" s="15">
        <f aca="true" t="shared" si="1" ref="V14:V20">P14/O14</f>
        <v>7614.065180102916</v>
      </c>
      <c r="W14" s="26">
        <f aca="true" t="shared" si="2" ref="W14:W20">P14+U14</f>
        <v>183735.3212824911</v>
      </c>
      <c r="X14" s="23">
        <f>'WEEKLY COMPETITIVE REPORT'!X14</f>
        <v>17183</v>
      </c>
      <c r="Y14" s="57">
        <f>'WEEKLY COMPETITIVE REPORT'!Y14</f>
        <v>29567</v>
      </c>
    </row>
    <row r="15" spans="1:25" ht="12.75">
      <c r="A15" s="51">
        <v>2</v>
      </c>
      <c r="B15" s="4" t="str">
        <f>'WEEKLY COMPETITIVE REPORT'!B15</f>
        <v>New</v>
      </c>
      <c r="C15" s="4" t="str">
        <f>'WEEKLY COMPETITIVE REPORT'!C15</f>
        <v>KNIGHT &amp; DAY</v>
      </c>
      <c r="D15" s="4" t="str">
        <f>'WEEKLY COMPETITIVE REPORT'!D15</f>
        <v>KOT NOČ IN DAN</v>
      </c>
      <c r="E15" s="4" t="str">
        <f>'WEEKLY COMPETITIVE REPORT'!E15</f>
        <v>FOX</v>
      </c>
      <c r="F15" s="4" t="str">
        <f>'WEEKLY COMPETITIVE REPORT'!F15</f>
        <v>CF</v>
      </c>
      <c r="G15" s="38">
        <f>'WEEKLY COMPETITIVE REPORT'!G15</f>
        <v>1</v>
      </c>
      <c r="H15" s="38">
        <f>'WEEKLY COMPETITIVE REPORT'!H15</f>
        <v>12</v>
      </c>
      <c r="I15" s="15">
        <f>'WEEKLY COMPETITIVE REPORT'!I15/Y4</f>
        <v>38502.440955271144</v>
      </c>
      <c r="J15" s="15">
        <f>'WEEKLY COMPETITIVE REPORT'!J15/Y4</f>
        <v>0</v>
      </c>
      <c r="K15" s="23">
        <f>'WEEKLY COMPETITIVE REPORT'!K15</f>
        <v>6024</v>
      </c>
      <c r="L15" s="23">
        <f>'WEEKLY COMPETITIVE REPORT'!L15</f>
        <v>0</v>
      </c>
      <c r="M15" s="65">
        <f>'WEEKLY COMPETITIVE REPORT'!M15</f>
        <v>0</v>
      </c>
      <c r="N15" s="15">
        <f t="shared" si="0"/>
        <v>3208.5367462725953</v>
      </c>
      <c r="O15" s="38">
        <f>'WEEKLY COMPETITIVE REPORT'!O15</f>
        <v>12</v>
      </c>
      <c r="P15" s="15">
        <f>'WEEKLY COMPETITIVE REPORT'!P15/Y4</f>
        <v>74790.86950785064</v>
      </c>
      <c r="Q15" s="15">
        <f>'WEEKLY COMPETITIVE REPORT'!Q15/Y4</f>
        <v>0</v>
      </c>
      <c r="R15" s="23">
        <f>'WEEKLY COMPETITIVE REPORT'!R15</f>
        <v>13175</v>
      </c>
      <c r="S15" s="23">
        <f>'WEEKLY COMPETITIVE REPORT'!S15</f>
        <v>0</v>
      </c>
      <c r="T15" s="65">
        <f>'WEEKLY COMPETITIVE REPORT'!T15</f>
        <v>0</v>
      </c>
      <c r="U15" s="15">
        <f>'WEEKLY COMPETITIVE REPORT'!U15/Y4</f>
        <v>15041.562211373532</v>
      </c>
      <c r="V15" s="15">
        <f t="shared" si="1"/>
        <v>6232.572458987554</v>
      </c>
      <c r="W15" s="26">
        <f t="shared" si="2"/>
        <v>89832.43171922417</v>
      </c>
      <c r="X15" s="23">
        <f>'WEEKLY COMPETITIVE REPORT'!X15</f>
        <v>2629</v>
      </c>
      <c r="Y15" s="57">
        <f>'WEEKLY COMPETITIVE REPORT'!Y15</f>
        <v>15804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GROWN UPS</v>
      </c>
      <c r="D16" s="4" t="str">
        <f>'WEEKLY COMPETITIVE REPORT'!D16</f>
        <v>ODRASLI</v>
      </c>
      <c r="E16" s="4" t="str">
        <f>'WEEKLY COMPETITIVE REPORT'!E16</f>
        <v>SONY</v>
      </c>
      <c r="F16" s="4" t="str">
        <f>'WEEKLY COMPETITIVE REPORT'!F16</f>
        <v>CF</v>
      </c>
      <c r="G16" s="38">
        <f>'WEEKLY COMPETITIVE REPORT'!G16</f>
        <v>3</v>
      </c>
      <c r="H16" s="38">
        <f>'WEEKLY COMPETITIVE REPORT'!H16</f>
        <v>7</v>
      </c>
      <c r="I16" s="15">
        <f>'WEEKLY COMPETITIVE REPORT'!I16/Y4</f>
        <v>22551.787834806702</v>
      </c>
      <c r="J16" s="15">
        <f>'WEEKLY COMPETITIVE REPORT'!J16/Y4</f>
        <v>32747.06425649822</v>
      </c>
      <c r="K16" s="23">
        <f>'WEEKLY COMPETITIVE REPORT'!K16</f>
        <v>3609</v>
      </c>
      <c r="L16" s="23">
        <f>'WEEKLY COMPETITIVE REPORT'!L16</f>
        <v>5392</v>
      </c>
      <c r="M16" s="65">
        <f>'WEEKLY COMPETITIVE REPORT'!M16</f>
        <v>-31.133405858414918</v>
      </c>
      <c r="N16" s="15">
        <f t="shared" si="0"/>
        <v>3221.6839764009574</v>
      </c>
      <c r="O16" s="38">
        <f>'WEEKLY COMPETITIVE REPORT'!O16</f>
        <v>7</v>
      </c>
      <c r="P16" s="15">
        <f>'WEEKLY COMPETITIVE REPORT'!P16/Y4</f>
        <v>43540.04486079958</v>
      </c>
      <c r="Q16" s="15">
        <f>'WEEKLY COMPETITIVE REPORT'!Q16/Y4</f>
        <v>57432.3789418129</v>
      </c>
      <c r="R16" s="23">
        <f>'WEEKLY COMPETITIVE REPORT'!R16</f>
        <v>7784</v>
      </c>
      <c r="S16" s="23">
        <f>'WEEKLY COMPETITIVE REPORT'!S16</f>
        <v>10545</v>
      </c>
      <c r="T16" s="65">
        <f>'WEEKLY COMPETITIVE REPORT'!T16</f>
        <v>-24.18902775225142</v>
      </c>
      <c r="U16" s="15">
        <f>'WEEKLY COMPETITIVE REPORT'!U16/Y4</f>
        <v>124137.74904340942</v>
      </c>
      <c r="V16" s="15">
        <f t="shared" si="1"/>
        <v>6220.006408685654</v>
      </c>
      <c r="W16" s="26">
        <f t="shared" si="2"/>
        <v>167677.793904209</v>
      </c>
      <c r="X16" s="23">
        <f>'WEEKLY COMPETITIVE REPORT'!X16</f>
        <v>22465</v>
      </c>
      <c r="Y16" s="57">
        <f>'WEEKLY COMPETITIVE REPORT'!Y16</f>
        <v>30249</v>
      </c>
    </row>
    <row r="17" spans="1:25" ht="12.75">
      <c r="A17" s="51">
        <v>4</v>
      </c>
      <c r="B17" s="4">
        <f>'WEEKLY COMPETITIVE REPORT'!B17</f>
        <v>4</v>
      </c>
      <c r="C17" s="4" t="str">
        <f>'WEEKLY COMPETITIVE REPORT'!C17</f>
        <v>SHREK FOREVER AFTER</v>
      </c>
      <c r="D17" s="4" t="str">
        <f>'WEEKLY COMPETITIVE REPORT'!D17</f>
        <v>SHREK ZA VEDNO</v>
      </c>
      <c r="E17" s="4" t="str">
        <f>'WEEKLY COMPETITIVE REPORT'!E17</f>
        <v>PAR</v>
      </c>
      <c r="F17" s="4" t="str">
        <f>'WEEKLY COMPETITIVE REPORT'!F17</f>
        <v>Karantanija</v>
      </c>
      <c r="G17" s="38">
        <f>'WEEKLY COMPETITIVE REPORT'!G17</f>
        <v>10</v>
      </c>
      <c r="H17" s="38">
        <f>'WEEKLY COMPETITIVE REPORT'!H17</f>
        <v>26</v>
      </c>
      <c r="I17" s="15">
        <f>'WEEKLY COMPETITIVE REPORT'!I17/Y4</f>
        <v>10690.064652328803</v>
      </c>
      <c r="J17" s="15">
        <f>'WEEKLY COMPETITIVE REPORT'!J17/Y4</f>
        <v>16764.74468927299</v>
      </c>
      <c r="K17" s="23">
        <f>'WEEKLY COMPETITIVE REPORT'!K17</f>
        <v>1546</v>
      </c>
      <c r="L17" s="23">
        <f>'WEEKLY COMPETITIVE REPORT'!L17</f>
        <v>2377</v>
      </c>
      <c r="M17" s="65">
        <f>'WEEKLY COMPETITIVE REPORT'!M17</f>
        <v>-36.234849677317804</v>
      </c>
      <c r="N17" s="15">
        <f t="shared" si="0"/>
        <v>411.15633278187704</v>
      </c>
      <c r="O17" s="38">
        <f>'WEEKLY COMPETITIVE REPORT'!O17</f>
        <v>26</v>
      </c>
      <c r="P17" s="15">
        <f>'WEEKLY COMPETITIVE REPORT'!P17/Y4</f>
        <v>22082.068874521705</v>
      </c>
      <c r="Q17" s="15">
        <f>'WEEKLY COMPETITIVE REPORT'!Q17/Y4</f>
        <v>27570.919646391343</v>
      </c>
      <c r="R17" s="23">
        <f>'WEEKLY COMPETITIVE REPORT'!R17</f>
        <v>3428</v>
      </c>
      <c r="S17" s="23">
        <f>'WEEKLY COMPETITIVE REPORT'!S17</f>
        <v>4184</v>
      </c>
      <c r="T17" s="65">
        <f>'WEEKLY COMPETITIVE REPORT'!T17</f>
        <v>-19.908116385911185</v>
      </c>
      <c r="U17" s="15">
        <f>'WEEKLY COMPETITIVE REPORT'!U17/Y4</f>
        <v>703229.9775696002</v>
      </c>
      <c r="V17" s="15">
        <f t="shared" si="1"/>
        <v>849.3103413277579</v>
      </c>
      <c r="W17" s="26">
        <f t="shared" si="2"/>
        <v>725312.046444122</v>
      </c>
      <c r="X17" s="23">
        <f>'WEEKLY COMPETITIVE REPORT'!X17</f>
        <v>115206</v>
      </c>
      <c r="Y17" s="57">
        <f>'WEEKLY COMPETITIVE REPORT'!Y17</f>
        <v>118634</v>
      </c>
    </row>
    <row r="18" spans="1:25" ht="13.5" customHeight="1">
      <c r="A18" s="51">
        <v>5</v>
      </c>
      <c r="B18" s="4">
        <f>'WEEKLY COMPETITIVE REPORT'!B18</f>
        <v>3</v>
      </c>
      <c r="C18" s="4" t="str">
        <f>'WEEKLY COMPETITIVE REPORT'!C18</f>
        <v>STREET DANCE 3D</v>
      </c>
      <c r="D18" s="4" t="str">
        <f>'WEEKLY COMPETITIVE REPORT'!D18</f>
        <v>ULIČNI PLES 3D</v>
      </c>
      <c r="E18" s="4" t="str">
        <f>'WEEKLY COMPETITIVE REPORT'!E18</f>
        <v>INDEP</v>
      </c>
      <c r="F18" s="4" t="str">
        <f>'WEEKLY COMPETITIVE REPORT'!F18</f>
        <v>Blitz</v>
      </c>
      <c r="G18" s="38">
        <f>'WEEKLY COMPETITIVE REPORT'!G18</f>
        <v>3</v>
      </c>
      <c r="H18" s="38">
        <f>'WEEKLY COMPETITIVE REPORT'!H18</f>
        <v>5</v>
      </c>
      <c r="I18" s="15">
        <f>'WEEKLY COMPETITIVE REPORT'!I18/Y4</f>
        <v>9701.807626335927</v>
      </c>
      <c r="J18" s="15">
        <f>'WEEKLY COMPETITIVE REPORT'!J18/Y4</f>
        <v>14288.164665523156</v>
      </c>
      <c r="K18" s="23">
        <f>'WEEKLY COMPETITIVE REPORT'!K18</f>
        <v>1307</v>
      </c>
      <c r="L18" s="23">
        <f>'WEEKLY COMPETITIVE REPORT'!L18</f>
        <v>1928</v>
      </c>
      <c r="M18" s="65">
        <f>'WEEKLY COMPETITIVE REPORT'!M18</f>
        <v>-32.098993443531256</v>
      </c>
      <c r="N18" s="15">
        <f t="shared" si="0"/>
        <v>1940.3615252671855</v>
      </c>
      <c r="O18" s="38">
        <f>'WEEKLY COMPETITIVE REPORT'!O18</f>
        <v>5</v>
      </c>
      <c r="P18" s="15">
        <f>'WEEKLY COMPETITIVE REPORT'!P18/Y4</f>
        <v>21182.214012402692</v>
      </c>
      <c r="Q18" s="15">
        <f>'WEEKLY COMPETITIVE REPORT'!Q18/Y4</f>
        <v>28522.232484496635</v>
      </c>
      <c r="R18" s="23">
        <f>'WEEKLY COMPETITIVE REPORT'!R18</f>
        <v>3350</v>
      </c>
      <c r="S18" s="23">
        <f>'WEEKLY COMPETITIVE REPORT'!S18</f>
        <v>4537</v>
      </c>
      <c r="T18" s="65">
        <f>'WEEKLY COMPETITIVE REPORT'!T18</f>
        <v>-25.734375722810753</v>
      </c>
      <c r="U18" s="15">
        <f>'WEEKLY COMPETITIVE REPORT'!U18/Y4</f>
        <v>63511.01728460219</v>
      </c>
      <c r="V18" s="15">
        <f t="shared" si="1"/>
        <v>4236.442802480538</v>
      </c>
      <c r="W18" s="26">
        <f t="shared" si="2"/>
        <v>84693.23129700488</v>
      </c>
      <c r="X18" s="23">
        <f>'WEEKLY COMPETITIVE REPORT'!X18</f>
        <v>10239</v>
      </c>
      <c r="Y18" s="57">
        <f>'WEEKLY COMPETITIVE REPORT'!Y18</f>
        <v>13589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THE TWILIGHT SAGA: ECLIPSE</v>
      </c>
      <c r="D19" s="4" t="str">
        <f>'WEEKLY COMPETITIVE REPORT'!D19</f>
        <v>MRK</v>
      </c>
      <c r="E19" s="4" t="str">
        <f>'WEEKLY COMPETITIVE REPORT'!E19</f>
        <v>INDEP</v>
      </c>
      <c r="F19" s="4" t="str">
        <f>'WEEKLY COMPETITIVE REPORT'!F19</f>
        <v>Blitz</v>
      </c>
      <c r="G19" s="38">
        <f>'WEEKLY COMPETITIVE REPORT'!G19</f>
        <v>5</v>
      </c>
      <c r="H19" s="38">
        <f>'WEEKLY COMPETITIVE REPORT'!H19</f>
        <v>13</v>
      </c>
      <c r="I19" s="15">
        <f>'WEEKLY COMPETITIVE REPORT'!I19/Y4</f>
        <v>7877.028631745613</v>
      </c>
      <c r="J19" s="15">
        <f>'WEEKLY COMPETITIVE REPORT'!J19/Y4</f>
        <v>13925.319963055812</v>
      </c>
      <c r="K19" s="23">
        <f>'WEEKLY COMPETITIVE REPORT'!K19</f>
        <v>1237</v>
      </c>
      <c r="L19" s="23">
        <f>'WEEKLY COMPETITIVE REPORT'!L19</f>
        <v>2163</v>
      </c>
      <c r="M19" s="65">
        <f>'WEEKLY COMPETITIVE REPORT'!M19</f>
        <v>-43.43376918703809</v>
      </c>
      <c r="N19" s="15">
        <f t="shared" si="0"/>
        <v>605.9252793650471</v>
      </c>
      <c r="O19" s="38">
        <f>'WEEKLY COMPETITIVE REPORT'!O19</f>
        <v>13</v>
      </c>
      <c r="P19" s="15">
        <f>'WEEKLY COMPETITIVE REPORT'!P19/Y4</f>
        <v>15457.184325108852</v>
      </c>
      <c r="Q19" s="15">
        <f>'WEEKLY COMPETITIVE REPORT'!Q19/Y4</f>
        <v>27433.698377094603</v>
      </c>
      <c r="R19" s="23">
        <f>'WEEKLY COMPETITIVE REPORT'!R19</f>
        <v>2540</v>
      </c>
      <c r="S19" s="23">
        <f>'WEEKLY COMPETITIVE REPORT'!S19</f>
        <v>4735</v>
      </c>
      <c r="T19" s="65">
        <f>'WEEKLY COMPETITIVE REPORT'!T19</f>
        <v>-43.65621392843402</v>
      </c>
      <c r="U19" s="15">
        <f>'WEEKLY COMPETITIVE REPORT'!U19/Y4</f>
        <v>295069.2703522892</v>
      </c>
      <c r="V19" s="15">
        <f t="shared" si="1"/>
        <v>1189.014178854527</v>
      </c>
      <c r="W19" s="26">
        <f t="shared" si="2"/>
        <v>310526.454677398</v>
      </c>
      <c r="X19" s="23">
        <f>'WEEKLY COMPETITIVE REPORT'!X19</f>
        <v>51475</v>
      </c>
      <c r="Y19" s="57">
        <f>'WEEKLY COMPETITIVE REPORT'!Y19</f>
        <v>54015</v>
      </c>
    </row>
    <row r="20" spans="1:25" ht="12.75">
      <c r="A20" s="52">
        <v>7</v>
      </c>
      <c r="B20" s="4">
        <f>'WEEKLY COMPETITIVE REPORT'!B20</f>
        <v>7</v>
      </c>
      <c r="C20" s="4" t="str">
        <f>'WEEKLY COMPETITIVE REPORT'!C20</f>
        <v>KILLERS</v>
      </c>
      <c r="D20" s="4" t="str">
        <f>'WEEKLY COMPETITIVE REPORT'!D20</f>
        <v>MORILCI</v>
      </c>
      <c r="E20" s="4" t="str">
        <f>'WEEKLY COMPETITIVE REPORT'!E20</f>
        <v>INDEP</v>
      </c>
      <c r="F20" s="4" t="str">
        <f>'WEEKLY COMPETITIVE REPORT'!F20</f>
        <v>FIVIA</v>
      </c>
      <c r="G20" s="38">
        <f>'WEEKLY COMPETITIVE REPORT'!G20</f>
        <v>6</v>
      </c>
      <c r="H20" s="38">
        <f>'WEEKLY COMPETITIVE REPORT'!H20</f>
        <v>6</v>
      </c>
      <c r="I20" s="15">
        <f>'WEEKLY COMPETITIVE REPORT'!I20/Y4</f>
        <v>3087.478559176672</v>
      </c>
      <c r="J20" s="15">
        <f>'WEEKLY COMPETITIVE REPORT'!J20/Y4</f>
        <v>6494.260456524607</v>
      </c>
      <c r="K20" s="23">
        <f>'WEEKLY COMPETITIVE REPORT'!K20</f>
        <v>489</v>
      </c>
      <c r="L20" s="23">
        <f>'WEEKLY COMPETITIVE REPORT'!L20</f>
        <v>1034</v>
      </c>
      <c r="M20" s="65">
        <f>'WEEKLY COMPETITIVE REPORT'!M20</f>
        <v>-52.45835026412028</v>
      </c>
      <c r="N20" s="15">
        <f t="shared" si="0"/>
        <v>514.5797598627787</v>
      </c>
      <c r="O20" s="38">
        <f>'WEEKLY COMPETITIVE REPORT'!O20</f>
        <v>6</v>
      </c>
      <c r="P20" s="15">
        <f>'WEEKLY COMPETITIVE REPORT'!P20/Y4</f>
        <v>6816.2026652592685</v>
      </c>
      <c r="Q20" s="15">
        <f>'WEEKLY COMPETITIVE REPORT'!Q20/Y4</f>
        <v>10815.411004090249</v>
      </c>
      <c r="R20" s="23">
        <f>'WEEKLY COMPETITIVE REPORT'!R20</f>
        <v>1215</v>
      </c>
      <c r="S20" s="23">
        <f>'WEEKLY COMPETITIVE REPORT'!S20</f>
        <v>1875</v>
      </c>
      <c r="T20" s="65">
        <f>'WEEKLY COMPETITIVE REPORT'!T20</f>
        <v>-36.97694278394535</v>
      </c>
      <c r="U20" s="15">
        <f>'WEEKLY COMPETITIVE REPORT'!U20/Y4</f>
        <v>92584.77371684919</v>
      </c>
      <c r="V20" s="15">
        <f t="shared" si="1"/>
        <v>1136.0337775432115</v>
      </c>
      <c r="W20" s="26">
        <f t="shared" si="2"/>
        <v>99400.97638210846</v>
      </c>
      <c r="X20" s="23">
        <f>'WEEKLY COMPETITIVE REPORT'!X20</f>
        <v>16405</v>
      </c>
      <c r="Y20" s="57">
        <f>'WEEKLY COMPETITIVE REPORT'!Y20</f>
        <v>17620</v>
      </c>
    </row>
    <row r="21" spans="1:25" ht="12.75">
      <c r="A21" s="51">
        <v>8</v>
      </c>
      <c r="B21" s="4">
        <f>'WEEKLY COMPETITIVE REPORT'!B21</f>
        <v>6</v>
      </c>
      <c r="C21" s="4" t="str">
        <f>'WEEKLY COMPETITIVE REPORT'!C21</f>
        <v>PREDATORS</v>
      </c>
      <c r="D21" s="4" t="str">
        <f>'WEEKLY COMPETITIVE REPORT'!D21</f>
        <v>PREDATORJI</v>
      </c>
      <c r="E21" s="4" t="str">
        <f>'WEEKLY COMPETITIVE REPORT'!E21</f>
        <v>FOX</v>
      </c>
      <c r="F21" s="4" t="str">
        <f>'WEEKLY COMPETITIVE REPORT'!F21</f>
        <v>CF</v>
      </c>
      <c r="G21" s="38">
        <f>'WEEKLY COMPETITIVE REPORT'!G21</f>
        <v>4</v>
      </c>
      <c r="H21" s="38">
        <f>'WEEKLY COMPETITIVE REPORT'!H21</f>
        <v>7</v>
      </c>
      <c r="I21" s="15">
        <f>'WEEKLY COMPETITIVE REPORT'!I21/Y4</f>
        <v>3313.1019923472754</v>
      </c>
      <c r="J21" s="15">
        <f>'WEEKLY COMPETITIVE REPORT'!J21/Y4</f>
        <v>7304.393719488059</v>
      </c>
      <c r="K21" s="23">
        <f>'WEEKLY COMPETITIVE REPORT'!K21</f>
        <v>565</v>
      </c>
      <c r="L21" s="23">
        <f>'WEEKLY COMPETITIVE REPORT'!L21</f>
        <v>1142</v>
      </c>
      <c r="M21" s="65">
        <f>'WEEKLY COMPETITIVE REPORT'!M21</f>
        <v>-54.642341040462426</v>
      </c>
      <c r="N21" s="15">
        <f aca="true" t="shared" si="3" ref="N21:N33">I21/H21</f>
        <v>473.30028462103934</v>
      </c>
      <c r="O21" s="38">
        <f>'WEEKLY COMPETITIVE REPORT'!O21</f>
        <v>7</v>
      </c>
      <c r="P21" s="15">
        <f>'WEEKLY COMPETITIVE REPORT'!P21/Y4</f>
        <v>6659.189866737036</v>
      </c>
      <c r="Q21" s="15">
        <f>'WEEKLY COMPETITIVE REPORT'!Q21/Y4</f>
        <v>11531.86436205304</v>
      </c>
      <c r="R21" s="23">
        <f>'WEEKLY COMPETITIVE REPORT'!R21</f>
        <v>1199</v>
      </c>
      <c r="S21" s="23">
        <f>'WEEKLY COMPETITIVE REPORT'!S21</f>
        <v>1999</v>
      </c>
      <c r="T21" s="65">
        <f>'WEEKLY COMPETITIVE REPORT'!T21</f>
        <v>-42.25400457665904</v>
      </c>
      <c r="U21" s="15">
        <f>'WEEKLY COMPETITIVE REPORT'!U21/Y4</f>
        <v>54146.98509038131</v>
      </c>
      <c r="V21" s="15">
        <f aca="true" t="shared" si="4" ref="V21:V33">P21/O21</f>
        <v>951.3128381052909</v>
      </c>
      <c r="W21" s="26">
        <f aca="true" t="shared" si="5" ref="W21:W33">P21+U21</f>
        <v>60806.174957118346</v>
      </c>
      <c r="X21" s="23">
        <f>'WEEKLY COMPETITIVE REPORT'!X21</f>
        <v>9502</v>
      </c>
      <c r="Y21" s="57">
        <f>'WEEKLY COMPETITIVE REPORT'!Y21</f>
        <v>10701</v>
      </c>
    </row>
    <row r="22" spans="1:25" ht="12.75">
      <c r="A22" s="51">
        <v>9</v>
      </c>
      <c r="B22" s="4">
        <f>'WEEKLY COMPETITIVE REPORT'!B22</f>
        <v>10</v>
      </c>
      <c r="C22" s="4" t="str">
        <f>'WEEKLY COMPETITIVE REPORT'!C22</f>
        <v>SEX and the CITY 2</v>
      </c>
      <c r="D22" s="4" t="str">
        <f>'WEEKLY COMPETITIVE REPORT'!D22</f>
        <v>SEKS V MESTU 2</v>
      </c>
      <c r="E22" s="4" t="str">
        <f>'WEEKLY COMPETITIVE REPORT'!E22</f>
        <v>WB</v>
      </c>
      <c r="F22" s="4" t="str">
        <f>'WEEKLY COMPETITIVE REPORT'!F22</f>
        <v>Blitz</v>
      </c>
      <c r="G22" s="38">
        <f>'WEEKLY COMPETITIVE REPORT'!G22</f>
        <v>9</v>
      </c>
      <c r="H22" s="38">
        <f>'WEEKLY COMPETITIVE REPORT'!H22</f>
        <v>17</v>
      </c>
      <c r="I22" s="15">
        <f>'WEEKLY COMPETITIVE REPORT'!I22/Y4</f>
        <v>2427.760918326956</v>
      </c>
      <c r="J22" s="15">
        <f>'WEEKLY COMPETITIVE REPORT'!J22/Y4</f>
        <v>4011.0832563662752</v>
      </c>
      <c r="K22" s="23">
        <f>'WEEKLY COMPETITIVE REPORT'!K22</f>
        <v>374</v>
      </c>
      <c r="L22" s="23">
        <f>'WEEKLY COMPETITIVE REPORT'!L22</f>
        <v>591</v>
      </c>
      <c r="M22" s="65">
        <f>'WEEKLY COMPETITIVE REPORT'!M22</f>
        <v>-39.473684210526315</v>
      </c>
      <c r="N22" s="15">
        <f t="shared" si="3"/>
        <v>142.80946578393858</v>
      </c>
      <c r="O22" s="38">
        <f>'WEEKLY COMPETITIVE REPORT'!O22</f>
        <v>17</v>
      </c>
      <c r="P22" s="15">
        <f>'WEEKLY COMPETITIVE REPORT'!P22/Y4</f>
        <v>4784.272331442143</v>
      </c>
      <c r="Q22" s="15">
        <f>'WEEKLY COMPETITIVE REPORT'!Q22/Y4</f>
        <v>7387.518142235123</v>
      </c>
      <c r="R22" s="23">
        <f>'WEEKLY COMPETITIVE REPORT'!R22</f>
        <v>774</v>
      </c>
      <c r="S22" s="23">
        <f>'WEEKLY COMPETITIVE REPORT'!S22</f>
        <v>1154</v>
      </c>
      <c r="T22" s="65">
        <f>'WEEKLY COMPETITIVE REPORT'!T22</f>
        <v>-35.23843543489909</v>
      </c>
      <c r="U22" s="15">
        <f>'WEEKLY COMPETITIVE REPORT'!U22/Y4</f>
        <v>422103.17983902886</v>
      </c>
      <c r="V22" s="15">
        <f t="shared" si="4"/>
        <v>281.42778420247896</v>
      </c>
      <c r="W22" s="26">
        <f t="shared" si="5"/>
        <v>426887.452170471</v>
      </c>
      <c r="X22" s="23">
        <f>'WEEKLY COMPETITIVE REPORT'!X22</f>
        <v>70085</v>
      </c>
      <c r="Y22" s="57">
        <f>'WEEKLY COMPETITIVE REPORT'!Y22</f>
        <v>70859</v>
      </c>
    </row>
    <row r="23" spans="1:25" ht="12.75">
      <c r="A23" s="51">
        <v>10</v>
      </c>
      <c r="B23" s="4">
        <f>'WEEKLY COMPETITIVE REPORT'!B23</f>
        <v>11</v>
      </c>
      <c r="C23" s="4" t="str">
        <f>'WEEKLY COMPETITIVE REPORT'!C23</f>
        <v>GHOST WRITER</v>
      </c>
      <c r="D23" s="4" t="str">
        <f>'WEEKLY COMPETITIVE REPORT'!D23</f>
        <v>PISATELJ V SENCI</v>
      </c>
      <c r="E23" s="4" t="str">
        <f>'WEEKLY COMPETITIVE REPORT'!E23</f>
        <v>INDEP</v>
      </c>
      <c r="F23" s="4" t="str">
        <f>'WEEKLY COMPETITIVE REPORT'!F23</f>
        <v>CF</v>
      </c>
      <c r="G23" s="38">
        <f>'WEEKLY COMPETITIVE REPORT'!G23</f>
        <v>3</v>
      </c>
      <c r="H23" s="38">
        <f>'WEEKLY COMPETITIVE REPORT'!H23</f>
        <v>1</v>
      </c>
      <c r="I23" s="15">
        <f>'WEEKLY COMPETITIVE REPORT'!I23/Y4</f>
        <v>2151.9989444517746</v>
      </c>
      <c r="J23" s="15">
        <f>'WEEKLY COMPETITIVE REPORT'!J23/Y4</f>
        <v>3641.641377490434</v>
      </c>
      <c r="K23" s="23">
        <f>'WEEKLY COMPETITIVE REPORT'!K23</f>
        <v>288</v>
      </c>
      <c r="L23" s="23">
        <f>'WEEKLY COMPETITIVE REPORT'!L23</f>
        <v>484</v>
      </c>
      <c r="M23" s="65">
        <f>'WEEKLY COMPETITIVE REPORT'!M23</f>
        <v>-40.905797101449274</v>
      </c>
      <c r="N23" s="15">
        <f t="shared" si="3"/>
        <v>2151.9989444517746</v>
      </c>
      <c r="O23" s="38">
        <f>'WEEKLY COMPETITIVE REPORT'!O23</f>
        <v>1</v>
      </c>
      <c r="P23" s="15">
        <f>'WEEKLY COMPETITIVE REPORT'!P23/Y4</f>
        <v>4509.829792848661</v>
      </c>
      <c r="Q23" s="15">
        <f>'WEEKLY COMPETITIVE REPORT'!Q23/Y4</f>
        <v>6653.912125610239</v>
      </c>
      <c r="R23" s="23">
        <f>'WEEKLY COMPETITIVE REPORT'!R23</f>
        <v>631</v>
      </c>
      <c r="S23" s="23">
        <f>'WEEKLY COMPETITIVE REPORT'!S23</f>
        <v>932</v>
      </c>
      <c r="T23" s="65">
        <f>'WEEKLY COMPETITIVE REPORT'!T23</f>
        <v>-32.2228832044418</v>
      </c>
      <c r="U23" s="15">
        <f>'WEEKLY COMPETITIVE REPORT'!U23/Y4</f>
        <v>15851.695474336984</v>
      </c>
      <c r="V23" s="15">
        <f t="shared" si="4"/>
        <v>4509.829792848661</v>
      </c>
      <c r="W23" s="26">
        <f t="shared" si="5"/>
        <v>20361.525267185643</v>
      </c>
      <c r="X23" s="23">
        <f>'WEEKLY COMPETITIVE REPORT'!X23</f>
        <v>2245</v>
      </c>
      <c r="Y23" s="57">
        <f>'WEEKLY COMPETITIVE REPORT'!Y23</f>
        <v>2876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LETTERS TO JULIET</v>
      </c>
      <c r="D24" s="4" t="str">
        <f>'WEEKLY COMPETITIVE REPORT'!D24</f>
        <v>PISMA JULIJI</v>
      </c>
      <c r="E24" s="4" t="str">
        <f>'WEEKLY COMPETITIVE REPORT'!E24</f>
        <v>INDEP</v>
      </c>
      <c r="F24" s="4" t="str">
        <f>'WEEKLY COMPETITIVE REPORT'!F24</f>
        <v>Blitz</v>
      </c>
      <c r="G24" s="38">
        <f>'WEEKLY COMPETITIVE REPORT'!G24</f>
        <v>4</v>
      </c>
      <c r="H24" s="38">
        <f>'WEEKLY COMPETITIVE REPORT'!H24</f>
        <v>5</v>
      </c>
      <c r="I24" s="15">
        <f>'WEEKLY COMPETITIVE REPORT'!I24/Y4</f>
        <v>1794.4319831112284</v>
      </c>
      <c r="J24" s="15">
        <f>'WEEKLY COMPETITIVE REPORT'!J24/Y4</f>
        <v>4087.610502704842</v>
      </c>
      <c r="K24" s="23">
        <f>'WEEKLY COMPETITIVE REPORT'!K24</f>
        <v>294</v>
      </c>
      <c r="L24" s="23">
        <f>'WEEKLY COMPETITIVE REPORT'!L24</f>
        <v>676</v>
      </c>
      <c r="M24" s="65">
        <f>'WEEKLY COMPETITIVE REPORT'!M24</f>
        <v>-56.10071013557133</v>
      </c>
      <c r="N24" s="15">
        <f t="shared" si="3"/>
        <v>358.8863966222457</v>
      </c>
      <c r="O24" s="38">
        <f>'WEEKLY COMPETITIVE REPORT'!O24</f>
        <v>5</v>
      </c>
      <c r="P24" s="15">
        <f>'WEEKLY COMPETITIVE REPORT'!P24/Y4</f>
        <v>3799.973611294366</v>
      </c>
      <c r="Q24" s="15">
        <f>'WEEKLY COMPETITIVE REPORT'!Q24/Y4</f>
        <v>7858.556537801821</v>
      </c>
      <c r="R24" s="23">
        <f>'WEEKLY COMPETITIVE REPORT'!R24</f>
        <v>737</v>
      </c>
      <c r="S24" s="23">
        <f>'WEEKLY COMPETITIVE REPORT'!S24</f>
        <v>1522</v>
      </c>
      <c r="T24" s="65">
        <f>'WEEKLY COMPETITIVE REPORT'!T24</f>
        <v>-51.64539959704499</v>
      </c>
      <c r="U24" s="15">
        <f>'WEEKLY COMPETITIVE REPORT'!U24/Y4</f>
        <v>22566.301622905397</v>
      </c>
      <c r="V24" s="15">
        <f t="shared" si="4"/>
        <v>759.9947222588733</v>
      </c>
      <c r="W24" s="26">
        <f t="shared" si="5"/>
        <v>26366.275234199762</v>
      </c>
      <c r="X24" s="23">
        <f>'WEEKLY COMPETITIVE REPORT'!X24</f>
        <v>4520</v>
      </c>
      <c r="Y24" s="57">
        <f>'WEEKLY COMPETITIVE REPORT'!Y24</f>
        <v>5257</v>
      </c>
    </row>
    <row r="25" spans="1:25" ht="12.75">
      <c r="A25" s="51">
        <v>12</v>
      </c>
      <c r="B25" s="4">
        <f>'WEEKLY COMPETITIVE REPORT'!B25</f>
        <v>8</v>
      </c>
      <c r="C25" s="4" t="str">
        <f>'WEEKLY COMPETITIVE REPORT'!C25</f>
        <v>A NIGHTMARE ON ELM STREET</v>
      </c>
      <c r="D25" s="4" t="str">
        <f>'WEEKLY COMPETITIVE REPORT'!D25</f>
        <v>MORA V ULICI BRESTOV</v>
      </c>
      <c r="E25" s="4" t="str">
        <f>'WEEKLY COMPETITIVE REPORT'!E25</f>
        <v>WB</v>
      </c>
      <c r="F25" s="4" t="str">
        <f>'WEEKLY COMPETITIVE REPORT'!F25</f>
        <v>Blitz</v>
      </c>
      <c r="G25" s="38">
        <f>'WEEKLY COMPETITIVE REPORT'!G25</f>
        <v>6</v>
      </c>
      <c r="H25" s="38">
        <f>'WEEKLY COMPETITIVE REPORT'!H25</f>
        <v>6</v>
      </c>
      <c r="I25" s="15">
        <f>'WEEKLY COMPETITIVE REPORT'!I25/Y4</f>
        <v>2026.6525926903284</v>
      </c>
      <c r="J25" s="15">
        <f>'WEEKLY COMPETITIVE REPORT'!J25/Y4</f>
        <v>5178.783480670273</v>
      </c>
      <c r="K25" s="23">
        <f>'WEEKLY COMPETITIVE REPORT'!K25</f>
        <v>344</v>
      </c>
      <c r="L25" s="23">
        <f>'WEEKLY COMPETITIVE REPORT'!L25</f>
        <v>856</v>
      </c>
      <c r="M25" s="65">
        <f>'WEEKLY COMPETITIVE REPORT'!M25</f>
        <v>-60.86624203821656</v>
      </c>
      <c r="N25" s="15">
        <f t="shared" si="3"/>
        <v>337.77543211505474</v>
      </c>
      <c r="O25" s="38">
        <f>'WEEKLY COMPETITIVE REPORT'!O25</f>
        <v>6</v>
      </c>
      <c r="P25" s="15">
        <f>'WEEKLY COMPETITIVE REPORT'!P25/Y4</f>
        <v>3596.7805779126534</v>
      </c>
      <c r="Q25" s="15">
        <f>'WEEKLY COMPETITIVE REPORT'!Q25/Y4</f>
        <v>9304.657606544399</v>
      </c>
      <c r="R25" s="23">
        <f>'WEEKLY COMPETITIVE REPORT'!R25</f>
        <v>636</v>
      </c>
      <c r="S25" s="23">
        <f>'WEEKLY COMPETITIVE REPORT'!S25</f>
        <v>1647</v>
      </c>
      <c r="T25" s="65">
        <f>'WEEKLY COMPETITIVE REPORT'!T25</f>
        <v>-61.34429948950652</v>
      </c>
      <c r="U25" s="15">
        <f>'WEEKLY COMPETITIVE REPORT'!U25/Y4</f>
        <v>60799.57778070986</v>
      </c>
      <c r="V25" s="15">
        <f t="shared" si="4"/>
        <v>599.4634296521089</v>
      </c>
      <c r="W25" s="26">
        <f t="shared" si="5"/>
        <v>64396.35835862251</v>
      </c>
      <c r="X25" s="23">
        <f>'WEEKLY COMPETITIVE REPORT'!X25</f>
        <v>10821</v>
      </c>
      <c r="Y25" s="57">
        <f>'WEEKLY COMPETITIVE REPORT'!Y25</f>
        <v>11457</v>
      </c>
    </row>
    <row r="26" spans="1:25" ht="12.75" customHeight="1">
      <c r="A26" s="51">
        <v>13</v>
      </c>
      <c r="B26" s="4">
        <f>'WEEKLY COMPETITIVE REPORT'!B26</f>
        <v>13</v>
      </c>
      <c r="C26" s="4" t="str">
        <f>'WEEKLY COMPETITIVE REPORT'!C26</f>
        <v>THE LAST SONG</v>
      </c>
      <c r="D26" s="4" t="str">
        <f>'WEEKLY COMPETITIVE REPORT'!D26</f>
        <v>POSLEDNJA PESEM</v>
      </c>
      <c r="E26" s="4" t="str">
        <f>'WEEKLY COMPETITIVE REPORT'!E26</f>
        <v>WDI</v>
      </c>
      <c r="F26" s="4" t="str">
        <f>'WEEKLY COMPETITIVE REPORT'!F26</f>
        <v>CENEX</v>
      </c>
      <c r="G26" s="38">
        <f>'WEEKLY COMPETITIVE REPORT'!G26</f>
        <v>7</v>
      </c>
      <c r="H26" s="38">
        <f>'WEEKLY COMPETITIVE REPORT'!H26</f>
        <v>6</v>
      </c>
      <c r="I26" s="15">
        <f>'WEEKLY COMPETITIVE REPORT'!I26/Y4</f>
        <v>1048.951048951049</v>
      </c>
      <c r="J26" s="15">
        <f>'WEEKLY COMPETITIVE REPORT'!J26/Y4</f>
        <v>1884.1535822667897</v>
      </c>
      <c r="K26" s="23">
        <f>'WEEKLY COMPETITIVE REPORT'!K26</f>
        <v>213</v>
      </c>
      <c r="L26" s="23">
        <f>'WEEKLY COMPETITIVE REPORT'!L26</f>
        <v>328</v>
      </c>
      <c r="M26" s="65">
        <f>'WEEKLY COMPETITIVE REPORT'!M26</f>
        <v>-44.32773109243697</v>
      </c>
      <c r="N26" s="15">
        <f t="shared" si="3"/>
        <v>174.82517482517483</v>
      </c>
      <c r="O26" s="38">
        <f>'WEEKLY COMPETITIVE REPORT'!O26</f>
        <v>6</v>
      </c>
      <c r="P26" s="15">
        <f>'WEEKLY COMPETITIVE REPORT'!P26/Y4</f>
        <v>1905.2645467739808</v>
      </c>
      <c r="Q26" s="15">
        <f>'WEEKLY COMPETITIVE REPORT'!Q26/Y4</f>
        <v>4045.3885736904604</v>
      </c>
      <c r="R26" s="23">
        <f>'WEEKLY COMPETITIVE REPORT'!R26</f>
        <v>363</v>
      </c>
      <c r="S26" s="23">
        <f>'WEEKLY COMPETITIVE REPORT'!S26</f>
        <v>786</v>
      </c>
      <c r="T26" s="65">
        <f>'WEEKLY COMPETITIVE REPORT'!T26</f>
        <v>-52.90280495759948</v>
      </c>
      <c r="U26" s="15">
        <f>'WEEKLY COMPETITIVE REPORT'!U26/Y4</f>
        <v>59249.241324713024</v>
      </c>
      <c r="V26" s="15">
        <f t="shared" si="4"/>
        <v>317.5440911289968</v>
      </c>
      <c r="W26" s="26">
        <f t="shared" si="5"/>
        <v>61154.505871487</v>
      </c>
      <c r="X26" s="23">
        <f>'WEEKLY COMPETITIVE REPORT'!X26</f>
        <v>11037</v>
      </c>
      <c r="Y26" s="57">
        <f>'WEEKLY COMPETITIVE REPORT'!Y26</f>
        <v>11400</v>
      </c>
    </row>
    <row r="27" spans="1:25" ht="12.75" customHeight="1">
      <c r="A27" s="51">
        <v>14</v>
      </c>
      <c r="B27" s="4">
        <f>'WEEKLY COMPETITIVE REPORT'!B27</f>
        <v>12</v>
      </c>
      <c r="C27" s="4" t="str">
        <f>'WEEKLY COMPETITIVE REPORT'!C27</f>
        <v>PRINCE OF PERSIA</v>
      </c>
      <c r="D27" s="4" t="str">
        <f>'WEEKLY COMPETITIVE REPORT'!D27</f>
        <v>PERZIJSKI PRINC: Sipine casa</v>
      </c>
      <c r="E27" s="4" t="str">
        <f>'WEEKLY COMPETITIVE REPORT'!E27</f>
        <v>WDI</v>
      </c>
      <c r="F27" s="4" t="str">
        <f>'WEEKLY COMPETITIVE REPORT'!F27</f>
        <v>CENEX</v>
      </c>
      <c r="G27" s="38">
        <f>'WEEKLY COMPETITIVE REPORT'!G27</f>
        <v>11</v>
      </c>
      <c r="H27" s="38">
        <f>'WEEKLY COMPETITIVE REPORT'!H27</f>
        <v>12</v>
      </c>
      <c r="I27" s="15">
        <f>'WEEKLY COMPETITIVE REPORT'!I27/Y4</f>
        <v>931.5213088797994</v>
      </c>
      <c r="J27" s="15">
        <f>'WEEKLY COMPETITIVE REPORT'!J27/Y17</f>
        <v>0.01457423672808807</v>
      </c>
      <c r="K27" s="23">
        <f>'WEEKLY COMPETITIVE REPORT'!K27</f>
        <v>145</v>
      </c>
      <c r="L27" s="23">
        <f>'WEEKLY COMPETITIVE REPORT'!L27</f>
        <v>348</v>
      </c>
      <c r="M27" s="65">
        <f>'WEEKLY COMPETITIVE REPORT'!M27</f>
        <v>-59.16714864083285</v>
      </c>
      <c r="N27" s="15">
        <f t="shared" si="3"/>
        <v>77.62677573998329</v>
      </c>
      <c r="O27" s="38">
        <f>'WEEKLY COMPETITIVE REPORT'!O27</f>
        <v>12</v>
      </c>
      <c r="P27" s="15">
        <f>'WEEKLY COMPETITIVE REPORT'!P27/Y4</f>
        <v>1804.9874653648237</v>
      </c>
      <c r="Q27" s="15">
        <f>'WEEKLY COMPETITIVE REPORT'!Q27/Y17</f>
        <v>0.026459530994487248</v>
      </c>
      <c r="R27" s="23">
        <f>'WEEKLY COMPETITIVE REPORT'!R27</f>
        <v>301</v>
      </c>
      <c r="S27" s="23">
        <f>'WEEKLY COMPETITIVE REPORT'!S27</f>
        <v>690</v>
      </c>
      <c r="T27" s="65">
        <f>'WEEKLY COMPETITIVE REPORT'!T27</f>
        <v>-56.419241796750555</v>
      </c>
      <c r="U27" s="15">
        <f>'WEEKLY COMPETITIVE REPORT'!U27/Y17</f>
        <v>1.3475647790683953</v>
      </c>
      <c r="V27" s="15">
        <f t="shared" si="4"/>
        <v>150.4156221137353</v>
      </c>
      <c r="W27" s="26">
        <f t="shared" si="5"/>
        <v>1806.335030143892</v>
      </c>
      <c r="X27" s="23">
        <f>'WEEKLY COMPETITIVE REPORT'!X27</f>
        <v>37141</v>
      </c>
      <c r="Y27" s="57">
        <f>'WEEKLY COMPETITIVE REPORT'!Y27</f>
        <v>37442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NOWHERE BOY</v>
      </c>
      <c r="D28" s="4" t="str">
        <f>'WEEKLY COMPETITIVE REPORT'!D28</f>
        <v>OWHERE BOY: ZGODBA O JOHNU LENNONU</v>
      </c>
      <c r="E28" s="4" t="str">
        <f>'WEEKLY COMPETITIVE REPORT'!E28</f>
        <v>INDEP</v>
      </c>
      <c r="F28" s="4" t="str">
        <f>'WEEKLY COMPETITIVE REPORT'!F28</f>
        <v>Karantanija</v>
      </c>
      <c r="G28" s="38">
        <f>'WEEKLY COMPETITIVE REPORT'!G28</f>
        <v>5</v>
      </c>
      <c r="H28" s="38">
        <f>'WEEKLY COMPETITIVE REPORT'!H28</f>
        <v>6</v>
      </c>
      <c r="I28" s="15">
        <f>'WEEKLY COMPETITIVE REPORT'!I28/Y4</f>
        <v>847.0774508510358</v>
      </c>
      <c r="J28" s="15">
        <f>'WEEKLY COMPETITIVE REPORT'!J28/Y17</f>
        <v>0.008833892476018679</v>
      </c>
      <c r="K28" s="23">
        <f>'WEEKLY COMPETITIVE REPORT'!K28</f>
        <v>124</v>
      </c>
      <c r="L28" s="23">
        <f>'WEEKLY COMPETITIVE REPORT'!L28</f>
        <v>213</v>
      </c>
      <c r="M28" s="65">
        <f>'WEEKLY COMPETITIVE REPORT'!M28</f>
        <v>-38.74045801526718</v>
      </c>
      <c r="N28" s="15">
        <f t="shared" si="3"/>
        <v>141.1795751418393</v>
      </c>
      <c r="O28" s="38">
        <f>'WEEKLY COMPETITIVE REPORT'!O28</f>
        <v>6</v>
      </c>
      <c r="P28" s="15">
        <f>'WEEKLY COMPETITIVE REPORT'!P28/Y4</f>
        <v>1614.9887848001056</v>
      </c>
      <c r="Q28" s="15">
        <f>'WEEKLY COMPETITIVE REPORT'!Q28/Y17</f>
        <v>0.014709105315508201</v>
      </c>
      <c r="R28" s="23">
        <f>'WEEKLY COMPETITIVE REPORT'!R28</f>
        <v>251</v>
      </c>
      <c r="S28" s="23">
        <f>'WEEKLY COMPETITIVE REPORT'!S28</f>
        <v>389</v>
      </c>
      <c r="T28" s="65">
        <f>'WEEKLY COMPETITIVE REPORT'!T28</f>
        <v>-29.856733524355306</v>
      </c>
      <c r="U28" s="15">
        <f>'WEEKLY COMPETITIVE REPORT'!U28/Y17</f>
        <v>0.10827418783822514</v>
      </c>
      <c r="V28" s="15">
        <f t="shared" si="4"/>
        <v>269.16479746668426</v>
      </c>
      <c r="W28" s="26">
        <f t="shared" si="5"/>
        <v>1615.097058987944</v>
      </c>
      <c r="X28" s="23">
        <f>'WEEKLY COMPETITIVE REPORT'!X28</f>
        <v>2876</v>
      </c>
      <c r="Y28" s="57">
        <f>'WEEKLY COMPETITIVE REPORT'!Y28</f>
        <v>3127</v>
      </c>
    </row>
    <row r="29" spans="1:25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8">
        <f>'WEEKLY COMPETITIVE REPORT'!G29</f>
        <v>0</v>
      </c>
      <c r="H29" s="38">
        <f>'WEEKLY COMPETITIVE REPORT'!H29</f>
        <v>0</v>
      </c>
      <c r="I29" s="15">
        <f>'WEEKLY COMPETITIVE REPORT'!I29/Y4</f>
        <v>0</v>
      </c>
      <c r="J29" s="15">
        <f>'WEEKLY COMPETITIVE REPORT'!J29/Y17</f>
        <v>0</v>
      </c>
      <c r="K29" s="23">
        <f>'WEEKLY COMPETITIVE REPORT'!K29</f>
        <v>0</v>
      </c>
      <c r="L29" s="23">
        <f>'WEEKLY COMPETITIVE REPORT'!L29</f>
        <v>0</v>
      </c>
      <c r="M29" s="65">
        <f>'WEEKLY COMPETITIVE REPORT'!M29</f>
        <v>0</v>
      </c>
      <c r="N29" s="15" t="e">
        <f t="shared" si="3"/>
        <v>#DIV/0!</v>
      </c>
      <c r="O29" s="38">
        <f>'WEEKLY COMPETITIVE REPORT'!O29</f>
        <v>0</v>
      </c>
      <c r="P29" s="15">
        <f>'WEEKLY COMPETITIVE REPORT'!P29/Y4</f>
        <v>0</v>
      </c>
      <c r="Q29" s="15">
        <f>'WEEKLY COMPETITIVE REPORT'!Q29/Y17</f>
        <v>0</v>
      </c>
      <c r="R29" s="23">
        <f>'WEEKLY COMPETITIVE REPORT'!R29</f>
        <v>0</v>
      </c>
      <c r="S29" s="23">
        <f>'WEEKLY COMPETITIVE REPORT'!S29</f>
        <v>0</v>
      </c>
      <c r="T29" s="65">
        <f>'WEEKLY COMPETITIVE REPORT'!T29</f>
        <v>0</v>
      </c>
      <c r="U29" s="15">
        <f>'WEEKLY COMPETITIVE REPORT'!U29/Y4</f>
        <v>0</v>
      </c>
      <c r="V29" s="15" t="e">
        <f t="shared" si="4"/>
        <v>#DIV/0!</v>
      </c>
      <c r="W29" s="26">
        <f t="shared" si="5"/>
        <v>0</v>
      </c>
      <c r="X29" s="23">
        <f>'WEEKLY COMPETITIVE REPORT'!X29</f>
        <v>0</v>
      </c>
      <c r="Y29" s="57">
        <f>'WEEKLY COMPETITIVE REPORT'!Y29</f>
        <v>0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139</v>
      </c>
      <c r="I34" s="33">
        <f>SUM(I14:I33)</f>
        <v>143272.19949861462</v>
      </c>
      <c r="J34" s="32">
        <f>SUM(J14:J33)</f>
        <v>166453.38137092112</v>
      </c>
      <c r="K34" s="32">
        <f>SUM(K14:K33)</f>
        <v>21924</v>
      </c>
      <c r="L34" s="32">
        <f>SUM(L14:L33)</f>
        <v>25769</v>
      </c>
      <c r="M34" s="65">
        <f>'WEEKLY COMPETITIVE REPORT'!M34</f>
        <v>-16.040887019453805</v>
      </c>
      <c r="N34" s="33">
        <f>I34/H34</f>
        <v>1030.735248191472</v>
      </c>
      <c r="O34" s="41">
        <f>'WEEKLY COMPETITIVE REPORT'!O34</f>
        <v>139</v>
      </c>
      <c r="P34" s="32">
        <f>SUM(P14:P33)</f>
        <v>288684.5230241457</v>
      </c>
      <c r="Q34" s="32">
        <f>SUM(Q14:Q33)</f>
        <v>301688.9183292115</v>
      </c>
      <c r="R34" s="32">
        <f>SUM(R14:R33)</f>
        <v>48768</v>
      </c>
      <c r="S34" s="32">
        <f>SUM(S14:S33)</f>
        <v>51482</v>
      </c>
      <c r="T34" s="66">
        <f>P34/Q34-100%</f>
        <v>-0.043105313171878046</v>
      </c>
      <c r="U34" s="32">
        <f>SUM(U14:U33)</f>
        <v>2035887.4566306279</v>
      </c>
      <c r="V34" s="33">
        <f>P34/O34</f>
        <v>2076.867072116156</v>
      </c>
      <c r="W34" s="32">
        <f>SUM(W14:W33)</f>
        <v>2324571.979654774</v>
      </c>
      <c r="X34" s="32">
        <f>SUM(X14:X33)</f>
        <v>383829</v>
      </c>
      <c r="Y34" s="36">
        <f>SUM(Y14:Y33)</f>
        <v>432597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2010-08-05T13:01:07Z</dcterms:modified>
  <cp:category/>
  <cp:version/>
  <cp:contentType/>
  <cp:contentStatus/>
</cp:coreProperties>
</file>