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20115" windowHeight="98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<sst xmlns="http://schemas.openxmlformats.org/spreadsheetml/2006/main" count="262" uniqueCount="98">
  <si>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</si>
  <si>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</si>
  <si>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</si>
  <si>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</si>
  <si>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</si>
  <si>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</si>
  <si>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</si>
  <si>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</si>
  <si>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</si>
  <si>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</si>
  <si>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</si>
  <si>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</si>
  <si>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</si>
  <si>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</si>
  <si>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</si>
  <si>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</si>
  <si>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</si>
  <si>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</si>
  <si>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</si>
  <si>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</si>
  <si>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</si>
  <si>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</si>
  <si>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</si>
  <si>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</si>
  <si>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</si>
  <si>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</si>
  <si>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</si>
  <si>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</si>
  <si>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</si>
  <si>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</si>
  <si>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</si>
  <si>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</si>
  <si>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</si>
  <si>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</si>
  <si>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</si>
  <si>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</si>
  <si>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</si>
  <si>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</si>
  <si>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</si>
  <si>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</si>
  <si>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</si>
  <si>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</si>
  <si>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</si>
  <si>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</si>
  <si>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</si>
  <si>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</si>
  <si>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</si>
  <si>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</si>
  <si>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</si>
  <si>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</si>
  <si>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PAR</t>
  </si>
  <si>
    <t>New</t>
  </si>
  <si>
    <t>local title</t>
  </si>
  <si>
    <t>FIVIA</t>
  </si>
  <si>
    <t>FOX</t>
  </si>
  <si>
    <t>SONY</t>
  </si>
  <si>
    <t>INCEPTION</t>
  </si>
  <si>
    <t>IZVOR</t>
  </si>
  <si>
    <t>GET HIM TO THE GREEK</t>
  </si>
  <si>
    <t>SUPERŽUR</t>
  </si>
  <si>
    <t>UNI</t>
  </si>
  <si>
    <t>Cinemania</t>
  </si>
  <si>
    <t>TOY STORY 3</t>
  </si>
  <si>
    <t>SVET IGRAC 3</t>
  </si>
  <si>
    <t>SALT</t>
  </si>
  <si>
    <t>THE EXPENDABLES</t>
  </si>
  <si>
    <t>PLACANCI</t>
  </si>
  <si>
    <t>MARMADUKE</t>
  </si>
  <si>
    <t>CATS &amp; DOGS 2</t>
  </si>
  <si>
    <t>MACKE IN PSI 2</t>
  </si>
  <si>
    <t>THE KARATE KID</t>
  </si>
  <si>
    <t>KARATE KID</t>
  </si>
  <si>
    <t>MACHETE</t>
  </si>
  <si>
    <t>MACETA</t>
  </si>
  <si>
    <t>RESIDENT EVIL: AFTERLIFE</t>
  </si>
  <si>
    <t>NEVIDNO ZLO: DRUGI SVET</t>
  </si>
  <si>
    <t>GOING THE DISTANCE</t>
  </si>
  <si>
    <t>LJUBEZEN NA DALJAVO</t>
  </si>
  <si>
    <t>CHARLIE ST. CLOUD</t>
  </si>
  <si>
    <t>CHARLIE</t>
  </si>
  <si>
    <t>SORCERER'S APPRENTICE</t>
  </si>
  <si>
    <t>CAROVNIKOV VAJENEC</t>
  </si>
  <si>
    <t>DINNER FOR SCHMUCKS</t>
  </si>
  <si>
    <t>BUTEC NA VECERJI</t>
  </si>
  <si>
    <t>EAT PRAY LOVE</t>
  </si>
  <si>
    <t>JEJ, MOLI, LJUBI</t>
  </si>
  <si>
    <t>STEP UP 3D</t>
  </si>
  <si>
    <t>ODPLESI SVOJE SANJE V 3D</t>
  </si>
  <si>
    <t>THE CRAZIES</t>
  </si>
  <si>
    <t>ZBLAZNELI</t>
  </si>
  <si>
    <t>LEGEND OF THE GUARDIANS</t>
  </si>
  <si>
    <t>LEGENDA SOVJEGA KRALJSTVA</t>
  </si>
  <si>
    <t>SCOTT PILGRIM VS.  THE WORLD</t>
  </si>
  <si>
    <t>SCOTT PILGRIM PROTI VSEM</t>
  </si>
  <si>
    <t>01 - Oct</t>
  </si>
  <si>
    <t>03 - Oct</t>
  </si>
  <si>
    <t>30 - Sep</t>
  </si>
  <si>
    <t>06 - Oct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</si>
</sst>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V13" sqref="V1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0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9"/>
      <c r="F4" s="9"/>
      <c r="G4" s="20" t="s">
        <v>2</v>
      </c>
      <c r="H4" s="21"/>
      <c r="I4" s="21"/>
      <c r="J4" s="21"/>
      <c r="K4" s="84" t="s">
        <v>94</v>
      </c>
      <c r="L4" s="21"/>
      <c r="M4" s="85" t="s">
        <v>95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0.7165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3" t="s">
        <v>96</v>
      </c>
      <c r="L5" s="8"/>
      <c r="M5" s="86" t="s">
        <v>97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40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40458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>
        <v>1</v>
      </c>
      <c r="C14" s="4" t="s">
        <v>84</v>
      </c>
      <c r="D14" s="4" t="s">
        <v>85</v>
      </c>
      <c r="E14" s="16" t="s">
        <v>55</v>
      </c>
      <c r="F14" s="16" t="s">
        <v>42</v>
      </c>
      <c r="G14" s="38">
        <v>2</v>
      </c>
      <c r="H14" s="38">
        <v>8</v>
      </c>
      <c r="I14" s="25">
        <v>37523</v>
      </c>
      <c r="J14" s="25">
        <v>51021</v>
      </c>
      <c r="K14" s="81">
        <v>7217</v>
      </c>
      <c r="L14" s="81">
        <v>9946</v>
      </c>
      <c r="M14" s="65">
        <f>(I14/J14*100)-100</f>
        <v>-26.45577311303188</v>
      </c>
      <c r="N14" s="15">
        <f>I14/H14</f>
        <v>4690.375</v>
      </c>
      <c r="O14" s="38">
        <v>8</v>
      </c>
      <c r="P14" s="23">
        <v>58483</v>
      </c>
      <c r="Q14" s="23">
        <v>79955</v>
      </c>
      <c r="R14" s="23">
        <v>12214</v>
      </c>
      <c r="S14" s="23">
        <v>17076</v>
      </c>
      <c r="T14" s="65">
        <f>(P14/Q14*100)-100</f>
        <v>-26.85510599712339</v>
      </c>
      <c r="U14" s="76">
        <v>85435</v>
      </c>
      <c r="V14" s="15">
        <f>P14/O14</f>
        <v>7310.375</v>
      </c>
      <c r="W14" s="76">
        <f>SUM(U14,P14)</f>
        <v>143918</v>
      </c>
      <c r="X14" s="76">
        <v>18167</v>
      </c>
      <c r="Y14" s="77">
        <f>SUM(X14,R14)</f>
        <v>30381</v>
      </c>
    </row>
    <row r="15" spans="1:25" ht="12.75">
      <c r="A15" s="73">
        <v>2</v>
      </c>
      <c r="B15" s="73">
        <v>2</v>
      </c>
      <c r="C15" s="4" t="s">
        <v>86</v>
      </c>
      <c r="D15" s="4" t="s">
        <v>87</v>
      </c>
      <c r="E15" s="16" t="s">
        <v>45</v>
      </c>
      <c r="F15" s="16" t="s">
        <v>44</v>
      </c>
      <c r="G15" s="38">
        <v>2</v>
      </c>
      <c r="H15" s="38">
        <v>6</v>
      </c>
      <c r="I15" s="25">
        <v>24534</v>
      </c>
      <c r="J15" s="25">
        <v>38177</v>
      </c>
      <c r="K15" s="15">
        <v>4425</v>
      </c>
      <c r="L15" s="15">
        <v>6941</v>
      </c>
      <c r="M15" s="65">
        <f>(I15/J15*100)-100</f>
        <v>-35.736176231762585</v>
      </c>
      <c r="N15" s="15">
        <f>I15/H15</f>
        <v>4089</v>
      </c>
      <c r="O15" s="74">
        <v>6</v>
      </c>
      <c r="P15" s="15">
        <v>32990</v>
      </c>
      <c r="Q15" s="15">
        <v>54895</v>
      </c>
      <c r="R15" s="15">
        <v>6510</v>
      </c>
      <c r="S15" s="15">
        <v>11082</v>
      </c>
      <c r="T15" s="65">
        <f>(P15/Q15*100)-100</f>
        <v>-39.90345204481282</v>
      </c>
      <c r="U15" s="76">
        <v>59707</v>
      </c>
      <c r="V15" s="15">
        <f>P15/O15</f>
        <v>5498.333333333333</v>
      </c>
      <c r="W15" s="76">
        <f>SUM(U15,P15)</f>
        <v>92697</v>
      </c>
      <c r="X15" s="76">
        <v>12530</v>
      </c>
      <c r="Y15" s="77">
        <f>SUM(X15,R15)</f>
        <v>19040</v>
      </c>
    </row>
    <row r="16" spans="1:25" ht="12.75">
      <c r="A16" s="73">
        <v>3</v>
      </c>
      <c r="B16" s="73">
        <v>3</v>
      </c>
      <c r="C16" s="4" t="s">
        <v>82</v>
      </c>
      <c r="D16" s="4" t="s">
        <v>83</v>
      </c>
      <c r="E16" s="16" t="s">
        <v>50</v>
      </c>
      <c r="F16" s="16" t="s">
        <v>36</v>
      </c>
      <c r="G16" s="38">
        <v>3</v>
      </c>
      <c r="H16" s="38">
        <v>8</v>
      </c>
      <c r="I16" s="15">
        <v>11196</v>
      </c>
      <c r="J16" s="15">
        <v>16554</v>
      </c>
      <c r="K16" s="15">
        <v>2326</v>
      </c>
      <c r="L16" s="15">
        <v>3412</v>
      </c>
      <c r="M16" s="65">
        <f>(I16/J16*100)-100</f>
        <v>-32.36679956505981</v>
      </c>
      <c r="N16" s="15">
        <f>I16/H16</f>
        <v>1399.5</v>
      </c>
      <c r="O16" s="38">
        <v>8</v>
      </c>
      <c r="P16" s="15">
        <v>15320</v>
      </c>
      <c r="Q16" s="15">
        <v>22124</v>
      </c>
      <c r="R16" s="15">
        <v>3426</v>
      </c>
      <c r="S16" s="15">
        <v>4962</v>
      </c>
      <c r="T16" s="65">
        <f>(P16/Q16*100)-100</f>
        <v>-30.75393238112457</v>
      </c>
      <c r="U16" s="76">
        <v>51364</v>
      </c>
      <c r="V16" s="15">
        <f>P16/O16</f>
        <v>1915</v>
      </c>
      <c r="W16" s="76">
        <f>SUM(U16,P16)</f>
        <v>66684</v>
      </c>
      <c r="X16" s="76">
        <v>11638</v>
      </c>
      <c r="Y16" s="77">
        <f>SUM(X16,R16)</f>
        <v>15064</v>
      </c>
    </row>
    <row r="17" spans="1:25" ht="12.75">
      <c r="A17" s="73">
        <v>4</v>
      </c>
      <c r="B17" s="73">
        <v>4</v>
      </c>
      <c r="C17" s="4" t="s">
        <v>80</v>
      </c>
      <c r="D17" s="4" t="s">
        <v>81</v>
      </c>
      <c r="E17" s="16" t="s">
        <v>48</v>
      </c>
      <c r="F17" s="16" t="s">
        <v>49</v>
      </c>
      <c r="G17" s="38">
        <v>3</v>
      </c>
      <c r="H17" s="38">
        <v>10</v>
      </c>
      <c r="I17" s="15">
        <v>9941</v>
      </c>
      <c r="J17" s="15">
        <v>16155</v>
      </c>
      <c r="K17" s="15">
        <v>2080</v>
      </c>
      <c r="L17" s="15">
        <v>3337</v>
      </c>
      <c r="M17" s="65">
        <f>(I17/J17*100)-100</f>
        <v>-38.46487155679357</v>
      </c>
      <c r="N17" s="15">
        <f>I17/H17</f>
        <v>994.1</v>
      </c>
      <c r="O17" s="39">
        <v>10</v>
      </c>
      <c r="P17" s="15">
        <v>13570</v>
      </c>
      <c r="Q17" s="15">
        <v>21616</v>
      </c>
      <c r="R17" s="15">
        <v>3055</v>
      </c>
      <c r="S17" s="15">
        <v>4758</v>
      </c>
      <c r="T17" s="65">
        <f>(P17/Q17*100)-100</f>
        <v>-37.222427831236125</v>
      </c>
      <c r="U17" s="76">
        <v>52836</v>
      </c>
      <c r="V17" s="15">
        <f>P17/O17</f>
        <v>1357</v>
      </c>
      <c r="W17" s="76">
        <f>SUM(U17,P17)</f>
        <v>66406</v>
      </c>
      <c r="X17" s="76">
        <v>11974</v>
      </c>
      <c r="Y17" s="77">
        <f>SUM(X17,R17)</f>
        <v>15029</v>
      </c>
    </row>
    <row r="18" spans="1:25" ht="13.5" customHeight="1">
      <c r="A18" s="73">
        <v>5</v>
      </c>
      <c r="B18" s="73" t="s">
        <v>51</v>
      </c>
      <c r="C18" s="4" t="s">
        <v>90</v>
      </c>
      <c r="D18" s="4" t="s">
        <v>91</v>
      </c>
      <c r="E18" s="16" t="s">
        <v>43</v>
      </c>
      <c r="F18" s="16" t="s">
        <v>44</v>
      </c>
      <c r="G18" s="38">
        <v>1</v>
      </c>
      <c r="H18" s="38">
        <v>11</v>
      </c>
      <c r="I18" s="15">
        <v>7993</v>
      </c>
      <c r="J18" s="15"/>
      <c r="K18" s="25">
        <v>1472</v>
      </c>
      <c r="L18" s="25"/>
      <c r="M18" s="65"/>
      <c r="N18" s="15">
        <f>I18/H18</f>
        <v>726.6363636363636</v>
      </c>
      <c r="O18" s="39">
        <v>11</v>
      </c>
      <c r="P18" s="15">
        <v>11091</v>
      </c>
      <c r="Q18" s="15"/>
      <c r="R18" s="15">
        <v>2168</v>
      </c>
      <c r="S18" s="15"/>
      <c r="T18" s="65"/>
      <c r="U18" s="76">
        <v>1466</v>
      </c>
      <c r="V18" s="15">
        <f>P18/O18</f>
        <v>1008.2727272727273</v>
      </c>
      <c r="W18" s="76">
        <f>SUM(U18,P18)</f>
        <v>12557</v>
      </c>
      <c r="X18" s="76">
        <v>359</v>
      </c>
      <c r="Y18" s="77">
        <f>SUM(X18,R18)</f>
        <v>2527</v>
      </c>
    </row>
    <row r="19" spans="1:25" ht="12.75">
      <c r="A19" s="73">
        <v>6</v>
      </c>
      <c r="B19" s="73">
        <v>6</v>
      </c>
      <c r="C19" s="4" t="s">
        <v>74</v>
      </c>
      <c r="D19" s="4" t="s">
        <v>75</v>
      </c>
      <c r="E19" s="16" t="s">
        <v>55</v>
      </c>
      <c r="F19" s="16" t="s">
        <v>42</v>
      </c>
      <c r="G19" s="38">
        <v>4</v>
      </c>
      <c r="H19" s="38">
        <v>17</v>
      </c>
      <c r="I19" s="15">
        <v>4736</v>
      </c>
      <c r="J19" s="15">
        <v>8773</v>
      </c>
      <c r="K19" s="94">
        <v>836</v>
      </c>
      <c r="L19" s="94">
        <v>1582</v>
      </c>
      <c r="M19" s="65">
        <f>(I19/J19*100)-100</f>
        <v>-46.01618602530492</v>
      </c>
      <c r="N19" s="15">
        <f>I19/H19</f>
        <v>278.5882352941176</v>
      </c>
      <c r="O19" s="74">
        <v>17</v>
      </c>
      <c r="P19" s="75">
        <v>6703</v>
      </c>
      <c r="Q19" s="75">
        <v>12004</v>
      </c>
      <c r="R19" s="75">
        <v>1290</v>
      </c>
      <c r="S19" s="75">
        <v>2298</v>
      </c>
      <c r="T19" s="65">
        <f>(P19/Q19*100)-100</f>
        <v>-44.16027990669777</v>
      </c>
      <c r="U19" s="76">
        <v>57155</v>
      </c>
      <c r="V19" s="15">
        <f>P19/O19</f>
        <v>394.29411764705884</v>
      </c>
      <c r="W19" s="76">
        <f>SUM(U19,P19)</f>
        <v>63858</v>
      </c>
      <c r="X19" s="76">
        <v>11075</v>
      </c>
      <c r="Y19" s="77">
        <f>SUM(X19,R19)</f>
        <v>12365</v>
      </c>
    </row>
    <row r="20" spans="1:25" ht="12.75">
      <c r="A20" s="73">
        <v>7</v>
      </c>
      <c r="B20" s="73">
        <v>9</v>
      </c>
      <c r="C20" s="4" t="s">
        <v>56</v>
      </c>
      <c r="D20" s="4" t="s">
        <v>57</v>
      </c>
      <c r="E20" s="16" t="s">
        <v>43</v>
      </c>
      <c r="F20" s="16" t="s">
        <v>44</v>
      </c>
      <c r="G20" s="38">
        <v>11</v>
      </c>
      <c r="H20" s="38">
        <v>10</v>
      </c>
      <c r="I20" s="15">
        <v>3137</v>
      </c>
      <c r="J20" s="15">
        <v>4386</v>
      </c>
      <c r="K20" s="15">
        <v>560</v>
      </c>
      <c r="L20" s="15">
        <v>804</v>
      </c>
      <c r="M20" s="65">
        <f>(I20/J20*100)-100</f>
        <v>-28.476972184222532</v>
      </c>
      <c r="N20" s="15">
        <f>I20/H20</f>
        <v>313.7</v>
      </c>
      <c r="O20" s="39">
        <v>10</v>
      </c>
      <c r="P20" s="15">
        <v>6162</v>
      </c>
      <c r="Q20" s="15">
        <v>6397</v>
      </c>
      <c r="R20" s="15">
        <v>1193</v>
      </c>
      <c r="S20" s="15">
        <v>1220</v>
      </c>
      <c r="T20" s="65">
        <f>(P20/Q20*100)-100</f>
        <v>-3.6735969985930836</v>
      </c>
      <c r="U20" s="76">
        <v>290244</v>
      </c>
      <c r="V20" s="15">
        <f>P20/O20</f>
        <v>616.2</v>
      </c>
      <c r="W20" s="76">
        <f>SUM(U20,P20)</f>
        <v>296406</v>
      </c>
      <c r="X20" s="76">
        <v>60930</v>
      </c>
      <c r="Y20" s="77">
        <f>SUM(X20,R20)</f>
        <v>62123</v>
      </c>
    </row>
    <row r="21" spans="1:25" ht="12.75">
      <c r="A21" s="73">
        <v>8</v>
      </c>
      <c r="B21" s="73">
        <v>5</v>
      </c>
      <c r="C21" s="4" t="s">
        <v>62</v>
      </c>
      <c r="D21" s="4" t="s">
        <v>63</v>
      </c>
      <c r="E21" s="16" t="s">
        <v>48</v>
      </c>
      <c r="F21" s="16" t="s">
        <v>49</v>
      </c>
      <c r="G21" s="38">
        <v>8</v>
      </c>
      <c r="H21" s="38">
        <v>13</v>
      </c>
      <c r="I21" s="23">
        <v>4234</v>
      </c>
      <c r="J21" s="23">
        <v>13135</v>
      </c>
      <c r="K21" s="91">
        <v>833</v>
      </c>
      <c r="L21" s="91">
        <v>2612</v>
      </c>
      <c r="M21" s="65">
        <f>(I21/J21*100)-100</f>
        <v>-67.7655119908641</v>
      </c>
      <c r="N21" s="15">
        <f>I21/H21</f>
        <v>325.6923076923077</v>
      </c>
      <c r="O21" s="74">
        <v>13</v>
      </c>
      <c r="P21" s="15">
        <v>5606</v>
      </c>
      <c r="Q21" s="15">
        <v>15568</v>
      </c>
      <c r="R21" s="15">
        <v>1201</v>
      </c>
      <c r="S21" s="15">
        <v>3308</v>
      </c>
      <c r="T21" s="65">
        <f>(P21/Q21*100)-100</f>
        <v>-63.99023638232271</v>
      </c>
      <c r="U21" s="76">
        <v>152652</v>
      </c>
      <c r="V21" s="15">
        <f>P21/O21</f>
        <v>431.2307692307692</v>
      </c>
      <c r="W21" s="76">
        <f>SUM(U21,P21)</f>
        <v>158258</v>
      </c>
      <c r="X21" s="76">
        <v>33269</v>
      </c>
      <c r="Y21" s="77">
        <f>SUM(X21,R21)</f>
        <v>34470</v>
      </c>
    </row>
    <row r="22" spans="1:25" ht="12.75">
      <c r="A22" s="73">
        <v>9</v>
      </c>
      <c r="B22" s="73" t="s">
        <v>51</v>
      </c>
      <c r="C22" s="4" t="s">
        <v>92</v>
      </c>
      <c r="D22" s="4" t="s">
        <v>93</v>
      </c>
      <c r="E22" s="16" t="s">
        <v>60</v>
      </c>
      <c r="F22" s="16" t="s">
        <v>36</v>
      </c>
      <c r="G22" s="38">
        <v>1</v>
      </c>
      <c r="H22" s="38">
        <v>6</v>
      </c>
      <c r="I22" s="25">
        <v>3393</v>
      </c>
      <c r="J22" s="25"/>
      <c r="K22" s="87">
        <v>720</v>
      </c>
      <c r="L22" s="87"/>
      <c r="M22" s="65"/>
      <c r="N22" s="15">
        <f>I22/H22</f>
        <v>565.5</v>
      </c>
      <c r="O22" s="74">
        <v>6</v>
      </c>
      <c r="P22" s="23">
        <v>5304</v>
      </c>
      <c r="Q22" s="23"/>
      <c r="R22" s="23">
        <v>1214</v>
      </c>
      <c r="S22" s="23"/>
      <c r="T22" s="65"/>
      <c r="U22" s="76">
        <v>781</v>
      </c>
      <c r="V22" s="15">
        <f>P22/O22</f>
        <v>884</v>
      </c>
      <c r="W22" s="76">
        <f>SUM(U22,P22)</f>
        <v>6085</v>
      </c>
      <c r="X22" s="76">
        <v>163</v>
      </c>
      <c r="Y22" s="77">
        <f>SUM(X22,R22)</f>
        <v>1377</v>
      </c>
    </row>
    <row r="23" spans="1:25" ht="12.75">
      <c r="A23" s="73">
        <v>10</v>
      </c>
      <c r="B23" s="73">
        <v>10</v>
      </c>
      <c r="C23" s="92" t="s">
        <v>67</v>
      </c>
      <c r="D23" s="92" t="s">
        <v>67</v>
      </c>
      <c r="E23" s="16" t="s">
        <v>54</v>
      </c>
      <c r="F23" s="16" t="s">
        <v>42</v>
      </c>
      <c r="G23" s="38">
        <v>7</v>
      </c>
      <c r="H23" s="38">
        <v>8</v>
      </c>
      <c r="I23" s="25">
        <v>2825</v>
      </c>
      <c r="J23" s="25">
        <v>5576</v>
      </c>
      <c r="K23" s="25">
        <v>628</v>
      </c>
      <c r="L23" s="25">
        <v>1224</v>
      </c>
      <c r="M23" s="65">
        <f>(I23/J23*100)-100</f>
        <v>-49.33644189383071</v>
      </c>
      <c r="N23" s="15">
        <f>I23/H23</f>
        <v>353.125</v>
      </c>
      <c r="O23" s="38">
        <v>8</v>
      </c>
      <c r="P23" s="15">
        <v>5294</v>
      </c>
      <c r="Q23" s="15">
        <v>6253</v>
      </c>
      <c r="R23" s="15">
        <v>1299</v>
      </c>
      <c r="S23" s="15">
        <v>1398</v>
      </c>
      <c r="T23" s="65">
        <f>(P23/Q23*100)-100</f>
        <v>-15.336638413561488</v>
      </c>
      <c r="U23" s="88">
        <v>89115</v>
      </c>
      <c r="V23" s="15">
        <f>P23/O23</f>
        <v>661.75</v>
      </c>
      <c r="W23" s="76">
        <f>SUM(U23,P23)</f>
        <v>94409</v>
      </c>
      <c r="X23" s="78">
        <v>21608</v>
      </c>
      <c r="Y23" s="77">
        <f>SUM(X23,R23)</f>
        <v>22907</v>
      </c>
    </row>
    <row r="24" spans="1:25" ht="12.75">
      <c r="A24" s="73">
        <v>11</v>
      </c>
      <c r="B24" s="73">
        <v>8</v>
      </c>
      <c r="C24" s="4" t="s">
        <v>76</v>
      </c>
      <c r="D24" s="4" t="s">
        <v>77</v>
      </c>
      <c r="E24" s="16" t="s">
        <v>43</v>
      </c>
      <c r="F24" s="16" t="s">
        <v>44</v>
      </c>
      <c r="G24" s="38">
        <v>4</v>
      </c>
      <c r="H24" s="38">
        <v>7</v>
      </c>
      <c r="I24" s="25">
        <v>3492</v>
      </c>
      <c r="J24" s="25">
        <v>5809</v>
      </c>
      <c r="K24" s="25">
        <v>694</v>
      </c>
      <c r="L24" s="25">
        <v>1166</v>
      </c>
      <c r="M24" s="65">
        <f>(I24/J24*100)-100</f>
        <v>-39.886383198485106</v>
      </c>
      <c r="N24" s="15">
        <f>I24/H24</f>
        <v>498.85714285714283</v>
      </c>
      <c r="O24" s="74">
        <v>7</v>
      </c>
      <c r="P24" s="15">
        <v>5047</v>
      </c>
      <c r="Q24" s="15">
        <v>7681</v>
      </c>
      <c r="R24" s="15">
        <v>1079</v>
      </c>
      <c r="S24" s="15">
        <v>1646</v>
      </c>
      <c r="T24" s="65">
        <f>(P24/Q24*100)-100</f>
        <v>-34.29240984246843</v>
      </c>
      <c r="U24" s="76">
        <v>40663</v>
      </c>
      <c r="V24" s="15">
        <f>P24/O24</f>
        <v>721</v>
      </c>
      <c r="W24" s="76">
        <f>SUM(U24,P24)</f>
        <v>45710</v>
      </c>
      <c r="X24" s="78">
        <v>9129</v>
      </c>
      <c r="Y24" s="77">
        <f>SUM(X24,R24)</f>
        <v>10208</v>
      </c>
    </row>
    <row r="25" spans="1:25" ht="12.75" customHeight="1">
      <c r="A25" s="52">
        <v>12</v>
      </c>
      <c r="B25" s="73">
        <v>7</v>
      </c>
      <c r="C25" s="4" t="s">
        <v>70</v>
      </c>
      <c r="D25" s="4" t="s">
        <v>71</v>
      </c>
      <c r="E25" s="16" t="s">
        <v>55</v>
      </c>
      <c r="F25" s="16" t="s">
        <v>42</v>
      </c>
      <c r="G25" s="38">
        <v>5</v>
      </c>
      <c r="H25" s="38">
        <v>12</v>
      </c>
      <c r="I25" s="25">
        <v>3603</v>
      </c>
      <c r="J25" s="25">
        <v>10595</v>
      </c>
      <c r="K25" s="87">
        <v>777</v>
      </c>
      <c r="L25" s="87">
        <v>2212</v>
      </c>
      <c r="M25" s="65">
        <f>(I25/J25*100)-100</f>
        <v>-65.99339310995752</v>
      </c>
      <c r="N25" s="15">
        <f>I25/H25</f>
        <v>300.25</v>
      </c>
      <c r="O25" s="74">
        <v>12</v>
      </c>
      <c r="P25" s="23">
        <v>4806</v>
      </c>
      <c r="Q25" s="23">
        <v>11763</v>
      </c>
      <c r="R25" s="81">
        <v>1102</v>
      </c>
      <c r="S25" s="81">
        <v>2526</v>
      </c>
      <c r="T25" s="65">
        <f>(P25/Q25*100)-100</f>
        <v>-59.14307574598317</v>
      </c>
      <c r="U25" s="78">
        <v>84507</v>
      </c>
      <c r="V25" s="15">
        <f>P25/O25</f>
        <v>400.5</v>
      </c>
      <c r="W25" s="76">
        <f>SUM(U25,P25)</f>
        <v>89313</v>
      </c>
      <c r="X25" s="76">
        <v>18442</v>
      </c>
      <c r="Y25" s="77">
        <f>SUM(X25,R25)</f>
        <v>19544</v>
      </c>
    </row>
    <row r="26" spans="1:25" ht="12.75" customHeight="1">
      <c r="A26" s="73">
        <v>13</v>
      </c>
      <c r="B26" s="73">
        <v>11</v>
      </c>
      <c r="C26" s="4" t="s">
        <v>72</v>
      </c>
      <c r="D26" s="4" t="s">
        <v>73</v>
      </c>
      <c r="E26" s="16" t="s">
        <v>45</v>
      </c>
      <c r="F26" s="16" t="s">
        <v>61</v>
      </c>
      <c r="G26" s="38">
        <v>5</v>
      </c>
      <c r="H26" s="38">
        <v>4</v>
      </c>
      <c r="I26" s="15">
        <v>2056</v>
      </c>
      <c r="J26" s="15">
        <v>3512</v>
      </c>
      <c r="K26" s="15">
        <v>395</v>
      </c>
      <c r="L26" s="15">
        <v>705</v>
      </c>
      <c r="M26" s="65">
        <f>(I26/J26*100)-100</f>
        <v>-41.45785876993167</v>
      </c>
      <c r="N26" s="15">
        <f>I26/H26</f>
        <v>514</v>
      </c>
      <c r="O26" s="74">
        <v>4</v>
      </c>
      <c r="P26" s="15">
        <v>3288</v>
      </c>
      <c r="Q26" s="15">
        <v>5113</v>
      </c>
      <c r="R26" s="15">
        <v>680</v>
      </c>
      <c r="S26" s="15">
        <v>1117</v>
      </c>
      <c r="T26" s="65">
        <f>(P26/Q26*100)-100</f>
        <v>-35.69333072560141</v>
      </c>
      <c r="U26" s="78">
        <v>29989</v>
      </c>
      <c r="V26" s="15">
        <f>P26/O26</f>
        <v>822</v>
      </c>
      <c r="W26" s="76">
        <f>SUM(U26,P26)</f>
        <v>33277</v>
      </c>
      <c r="X26" s="76">
        <v>6596</v>
      </c>
      <c r="Y26" s="77">
        <f>SUM(X26,R26)</f>
        <v>7276</v>
      </c>
    </row>
    <row r="27" spans="1:25" ht="12.75">
      <c r="A27" s="73">
        <v>14</v>
      </c>
      <c r="B27" s="52">
        <v>12</v>
      </c>
      <c r="C27" s="4" t="s">
        <v>64</v>
      </c>
      <c r="D27" s="4" t="s">
        <v>64</v>
      </c>
      <c r="E27" s="16" t="s">
        <v>55</v>
      </c>
      <c r="F27" s="16" t="s">
        <v>42</v>
      </c>
      <c r="G27" s="38">
        <v>7</v>
      </c>
      <c r="H27" s="38">
        <v>10</v>
      </c>
      <c r="I27" s="25">
        <v>1786</v>
      </c>
      <c r="J27" s="25">
        <v>3909</v>
      </c>
      <c r="K27" s="15">
        <v>348</v>
      </c>
      <c r="L27" s="15">
        <v>786</v>
      </c>
      <c r="M27" s="65">
        <f>(I27/J27*100)-100</f>
        <v>-54.31056536198516</v>
      </c>
      <c r="N27" s="15">
        <f>I27/H27</f>
        <v>178.6</v>
      </c>
      <c r="O27" s="74">
        <v>10</v>
      </c>
      <c r="P27" s="23">
        <v>2547</v>
      </c>
      <c r="Q27" s="23">
        <v>5026</v>
      </c>
      <c r="R27" s="23">
        <v>519</v>
      </c>
      <c r="S27" s="23">
        <v>1056</v>
      </c>
      <c r="T27" s="65">
        <f>(P27/Q27*100)-100</f>
        <v>-49.32351770791882</v>
      </c>
      <c r="U27" s="76">
        <v>134024</v>
      </c>
      <c r="V27" s="15">
        <f>P27/O27</f>
        <v>254.7</v>
      </c>
      <c r="W27" s="76">
        <f>SUM(U27,P27)</f>
        <v>136571</v>
      </c>
      <c r="X27" s="78">
        <v>30739</v>
      </c>
      <c r="Y27" s="77">
        <f>SUM(X27,R27)</f>
        <v>31258</v>
      </c>
    </row>
    <row r="28" spans="1:25" ht="12.75">
      <c r="A28" s="73">
        <v>15</v>
      </c>
      <c r="B28" s="73">
        <v>14</v>
      </c>
      <c r="C28" s="4" t="s">
        <v>88</v>
      </c>
      <c r="D28" s="4" t="s">
        <v>89</v>
      </c>
      <c r="E28" s="16" t="s">
        <v>45</v>
      </c>
      <c r="F28" s="16" t="s">
        <v>61</v>
      </c>
      <c r="G28" s="38">
        <v>2</v>
      </c>
      <c r="H28" s="38">
        <v>2</v>
      </c>
      <c r="I28" s="25">
        <v>1659</v>
      </c>
      <c r="J28" s="25">
        <v>3062</v>
      </c>
      <c r="K28" s="82">
        <v>323</v>
      </c>
      <c r="L28" s="82">
        <v>594</v>
      </c>
      <c r="M28" s="65">
        <f>(I28/J28*100)-100</f>
        <v>-45.81972566949706</v>
      </c>
      <c r="N28" s="15">
        <f>I28/H28</f>
        <v>829.5</v>
      </c>
      <c r="O28" s="39">
        <v>2</v>
      </c>
      <c r="P28" s="15">
        <v>2303</v>
      </c>
      <c r="Q28" s="15">
        <v>4003</v>
      </c>
      <c r="R28" s="15">
        <v>467</v>
      </c>
      <c r="S28" s="15">
        <v>830</v>
      </c>
      <c r="T28" s="65">
        <f>(P28/Q28*100)-100</f>
        <v>-42.468148888333744</v>
      </c>
      <c r="U28" s="76">
        <v>4597</v>
      </c>
      <c r="V28" s="15">
        <f>P28/O28</f>
        <v>1151.5</v>
      </c>
      <c r="W28" s="76">
        <f>SUM(U28,P28)</f>
        <v>6900</v>
      </c>
      <c r="X28" s="78">
        <v>975</v>
      </c>
      <c r="Y28" s="77">
        <f>SUM(X28,R28)</f>
        <v>1442</v>
      </c>
    </row>
    <row r="29" spans="1:25" ht="12.75">
      <c r="A29" s="73">
        <v>16</v>
      </c>
      <c r="B29" s="73">
        <v>13</v>
      </c>
      <c r="C29" s="4" t="s">
        <v>65</v>
      </c>
      <c r="D29" s="4" t="s">
        <v>66</v>
      </c>
      <c r="E29" s="16" t="s">
        <v>45</v>
      </c>
      <c r="F29" s="16" t="s">
        <v>53</v>
      </c>
      <c r="G29" s="38">
        <v>7</v>
      </c>
      <c r="H29" s="38">
        <v>6</v>
      </c>
      <c r="I29" s="25">
        <v>1274</v>
      </c>
      <c r="J29" s="25">
        <v>3300</v>
      </c>
      <c r="K29" s="25">
        <v>271</v>
      </c>
      <c r="L29" s="25">
        <v>681</v>
      </c>
      <c r="M29" s="65">
        <f>(I29/J29*100)-100</f>
        <v>-61.3939393939394</v>
      </c>
      <c r="N29" s="15">
        <f>I29/H29</f>
        <v>212.33333333333334</v>
      </c>
      <c r="O29" s="74">
        <v>6</v>
      </c>
      <c r="P29" s="23">
        <v>1989</v>
      </c>
      <c r="Q29" s="23">
        <v>4067</v>
      </c>
      <c r="R29" s="23">
        <v>472</v>
      </c>
      <c r="S29" s="23">
        <v>879</v>
      </c>
      <c r="T29" s="65">
        <f>(P29/Q29*100)-100</f>
        <v>-51.09417260880256</v>
      </c>
      <c r="U29" s="76">
        <v>91638</v>
      </c>
      <c r="V29" s="15">
        <f>P29/O29</f>
        <v>331.5</v>
      </c>
      <c r="W29" s="76">
        <f>SUM(U29,P29)</f>
        <v>93627</v>
      </c>
      <c r="X29" s="76">
        <v>20758</v>
      </c>
      <c r="Y29" s="77">
        <f>SUM(X29,R29)</f>
        <v>21230</v>
      </c>
    </row>
    <row r="30" spans="1:25" ht="12.75">
      <c r="A30" s="73">
        <v>17</v>
      </c>
      <c r="B30" s="73">
        <v>15</v>
      </c>
      <c r="C30" s="4" t="s">
        <v>78</v>
      </c>
      <c r="D30" s="4" t="s">
        <v>79</v>
      </c>
      <c r="E30" s="16" t="s">
        <v>60</v>
      </c>
      <c r="F30" s="16" t="s">
        <v>36</v>
      </c>
      <c r="G30" s="38">
        <v>4</v>
      </c>
      <c r="H30" s="38">
        <v>8</v>
      </c>
      <c r="I30" s="25">
        <v>1097</v>
      </c>
      <c r="J30" s="25">
        <v>2357</v>
      </c>
      <c r="K30" s="23">
        <v>238</v>
      </c>
      <c r="L30" s="23">
        <v>505</v>
      </c>
      <c r="M30" s="65">
        <f>(I30/J30*100)-100</f>
        <v>-53.457785320322444</v>
      </c>
      <c r="N30" s="15">
        <f>I30/H30</f>
        <v>137.125</v>
      </c>
      <c r="O30" s="38">
        <v>8</v>
      </c>
      <c r="P30" s="23">
        <v>1475</v>
      </c>
      <c r="Q30" s="23">
        <v>3104</v>
      </c>
      <c r="R30" s="23">
        <v>334</v>
      </c>
      <c r="S30" s="23">
        <v>723</v>
      </c>
      <c r="T30" s="65">
        <f>(P30/Q30*100)-100</f>
        <v>-52.480670103092784</v>
      </c>
      <c r="U30" s="76">
        <v>17725</v>
      </c>
      <c r="V30" s="15">
        <f>P30/O30</f>
        <v>184.375</v>
      </c>
      <c r="W30" s="76">
        <f>SUM(U30,P30)</f>
        <v>19200</v>
      </c>
      <c r="X30" s="78">
        <v>4198</v>
      </c>
      <c r="Y30" s="77">
        <f>SUM(X30,R30)</f>
        <v>4532</v>
      </c>
    </row>
    <row r="31" spans="1:25" ht="12.75">
      <c r="A31" s="73">
        <v>18</v>
      </c>
      <c r="B31" s="73">
        <v>16</v>
      </c>
      <c r="C31" s="4" t="s">
        <v>68</v>
      </c>
      <c r="D31" s="4" t="s">
        <v>69</v>
      </c>
      <c r="E31" s="16" t="s">
        <v>43</v>
      </c>
      <c r="F31" s="16" t="s">
        <v>44</v>
      </c>
      <c r="G31" s="38">
        <v>6</v>
      </c>
      <c r="H31" s="38">
        <v>11</v>
      </c>
      <c r="I31" s="25">
        <v>883</v>
      </c>
      <c r="J31" s="25">
        <v>1945</v>
      </c>
      <c r="K31" s="93">
        <v>179</v>
      </c>
      <c r="L31" s="93">
        <v>371</v>
      </c>
      <c r="M31" s="65">
        <f>(I31/J31*100)-100</f>
        <v>-54.60154241645244</v>
      </c>
      <c r="N31" s="15">
        <f>I31/H31</f>
        <v>80.27272727272727</v>
      </c>
      <c r="O31" s="39">
        <v>11</v>
      </c>
      <c r="P31" s="15">
        <v>970</v>
      </c>
      <c r="Q31" s="15">
        <v>2143</v>
      </c>
      <c r="R31" s="15">
        <v>195</v>
      </c>
      <c r="S31" s="15">
        <v>412</v>
      </c>
      <c r="T31" s="65">
        <f>(P31/Q31*100)-100</f>
        <v>-54.73635090993933</v>
      </c>
      <c r="U31" s="82">
        <v>46041</v>
      </c>
      <c r="V31" s="15">
        <f>P31/O31</f>
        <v>88.18181818181819</v>
      </c>
      <c r="W31" s="76">
        <f>SUM(U31,P31)</f>
        <v>47011</v>
      </c>
      <c r="X31" s="76">
        <v>9175</v>
      </c>
      <c r="Y31" s="77">
        <f>SUM(X31,R31)</f>
        <v>9370</v>
      </c>
    </row>
    <row r="32" spans="1:25" ht="12.75">
      <c r="A32" s="73">
        <v>19</v>
      </c>
      <c r="B32" s="73">
        <v>17</v>
      </c>
      <c r="C32" s="4" t="s">
        <v>58</v>
      </c>
      <c r="D32" s="4" t="s">
        <v>59</v>
      </c>
      <c r="E32" s="16" t="s">
        <v>60</v>
      </c>
      <c r="F32" s="16" t="s">
        <v>36</v>
      </c>
      <c r="G32" s="38">
        <v>9</v>
      </c>
      <c r="H32" s="38">
        <v>9</v>
      </c>
      <c r="I32" s="15">
        <v>688</v>
      </c>
      <c r="J32" s="15">
        <v>1193</v>
      </c>
      <c r="K32" s="23">
        <v>129</v>
      </c>
      <c r="L32" s="23">
        <v>228</v>
      </c>
      <c r="M32" s="65">
        <f>(I32/J32*100)-100</f>
        <v>-42.33025984911987</v>
      </c>
      <c r="N32" s="15">
        <f>I32/H32</f>
        <v>76.44444444444444</v>
      </c>
      <c r="O32" s="74">
        <v>9</v>
      </c>
      <c r="P32" s="15">
        <v>903</v>
      </c>
      <c r="Q32" s="15">
        <v>1598</v>
      </c>
      <c r="R32" s="15">
        <v>176</v>
      </c>
      <c r="S32" s="15">
        <v>329</v>
      </c>
      <c r="T32" s="65">
        <f>(P32/Q32*100)-100</f>
        <v>-43.4918648310388</v>
      </c>
      <c r="U32" s="95">
        <v>110401</v>
      </c>
      <c r="V32" s="15">
        <f>P32/O32</f>
        <v>100.33333333333333</v>
      </c>
      <c r="W32" s="76">
        <f>SUM(U32,P32)</f>
        <v>111304</v>
      </c>
      <c r="X32" s="76">
        <v>26009</v>
      </c>
      <c r="Y32" s="77">
        <f>SUM(X32,R32)</f>
        <v>26185</v>
      </c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74"/>
      <c r="P33" s="15"/>
      <c r="Q33" s="15"/>
      <c r="R33" s="15"/>
      <c r="S33" s="15"/>
      <c r="T33" s="65"/>
      <c r="U33" s="82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166</v>
      </c>
      <c r="I34" s="32">
        <f>SUM(I14:I33)</f>
        <v>126050</v>
      </c>
      <c r="J34" s="32">
        <v>189459</v>
      </c>
      <c r="K34" s="32">
        <f>SUM(K14:K33)</f>
        <v>24451</v>
      </c>
      <c r="L34" s="32">
        <v>37106</v>
      </c>
      <c r="M34" s="69">
        <f>(I34/J34*100)-100</f>
        <v>-33.468454916367136</v>
      </c>
      <c r="N34" s="33">
        <f>I34/H34</f>
        <v>759.3373493975904</v>
      </c>
      <c r="O34" s="35">
        <f>SUM(O14:O33)</f>
        <v>166</v>
      </c>
      <c r="P34" s="32">
        <f>SUM(P14:P33)</f>
        <v>183851</v>
      </c>
      <c r="Q34" s="32">
        <v>263310</v>
      </c>
      <c r="R34" s="32">
        <f>SUM(R14:R33)</f>
        <v>38594</v>
      </c>
      <c r="S34" s="32">
        <v>55620</v>
      </c>
      <c r="T34" s="69">
        <f>(P34/Q34*100)-100</f>
        <v>-30.176977706885424</v>
      </c>
      <c r="U34" s="79">
        <f>SUM(U14:U33)</f>
        <v>1400340</v>
      </c>
      <c r="V34" s="33">
        <f>P34/O34</f>
        <v>1107.5361445783133</v>
      </c>
      <c r="W34" s="76">
        <f>SUM(U34,P34)</f>
        <v>1584191</v>
      </c>
      <c r="X34" s="80">
        <f>SUM(X14:X33)</f>
        <v>307734</v>
      </c>
      <c r="Y34" s="36">
        <f>SUM(Y14:Y33)</f>
        <v>346328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7"/>
      <c r="F4" s="9"/>
      <c r="G4" s="20" t="s">
        <v>2</v>
      </c>
      <c r="H4" s="21"/>
      <c r="I4" s="21"/>
      <c r="J4" s="21"/>
      <c r="K4" s="67" t="str">
        <f>'WEEKLY COMPETITIVE REPORT'!K4</f>
        <v>01 - Oct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0.7165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30 - Sep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40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40458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>
        <f>'WEEKLY COMPETITIVE REPORT'!B14</f>
        <v>1</v>
      </c>
      <c r="C14" s="4" t="str">
        <f>'WEEKLY COMPETITIVE REPORT'!C14</f>
        <v>EAT PRAY LOVE</v>
      </c>
      <c r="D14" s="4" t="str">
        <f>'WEEKLY COMPETITIVE REPORT'!D14</f>
        <v>JEJ, MOLI, LJUBI</v>
      </c>
      <c r="E14" s="4" t="str">
        <f>'WEEKLY COMPETITIVE REPORT'!E14</f>
        <v>SONY</v>
      </c>
      <c r="F14" s="4" t="str">
        <f>'WEEKLY COMPETITIVE REPORT'!F14</f>
        <v>CF</v>
      </c>
      <c r="G14" s="38">
        <f>'WEEKLY COMPETITIVE REPORT'!G14</f>
        <v>2</v>
      </c>
      <c r="H14" s="38">
        <f>'WEEKLY COMPETITIVE REPORT'!H14</f>
        <v>8</v>
      </c>
      <c r="I14" s="15">
        <f>'WEEKLY COMPETITIVE REPORT'!I14/Y4</f>
        <v>52369.8534542917</v>
      </c>
      <c r="J14" s="15">
        <f>'WEEKLY COMPETITIVE REPORT'!J14/Y4</f>
        <v>71208.65317515701</v>
      </c>
      <c r="K14" s="23">
        <f>'WEEKLY COMPETITIVE REPORT'!K14</f>
        <v>7217</v>
      </c>
      <c r="L14" s="23">
        <f>'WEEKLY COMPETITIVE REPORT'!L14</f>
        <v>9946</v>
      </c>
      <c r="M14" s="65">
        <f>'WEEKLY COMPETITIVE REPORT'!M14</f>
        <v>-26.45577311303188</v>
      </c>
      <c r="N14" s="15">
        <f aca="true" t="shared" si="0" ref="N14:N20">I14/H14</f>
        <v>6546.231681786462</v>
      </c>
      <c r="O14" s="38">
        <f>'WEEKLY COMPETITIVE REPORT'!O14</f>
        <v>8</v>
      </c>
      <c r="P14" s="15">
        <f>'WEEKLY COMPETITIVE REPORT'!P14/Y4</f>
        <v>81623.1681786462</v>
      </c>
      <c r="Q14" s="15">
        <f>'WEEKLY COMPETITIVE REPORT'!Q14/Y4</f>
        <v>111591.0676901605</v>
      </c>
      <c r="R14" s="23">
        <f>'WEEKLY COMPETITIVE REPORT'!R14</f>
        <v>12214</v>
      </c>
      <c r="S14" s="23">
        <f>'WEEKLY COMPETITIVE REPORT'!S14</f>
        <v>17076</v>
      </c>
      <c r="T14" s="65">
        <f>'WEEKLY COMPETITIVE REPORT'!T14</f>
        <v>-26.85510599712339</v>
      </c>
      <c r="U14" s="15">
        <f>'WEEKLY COMPETITIVE REPORT'!U14/Y4</f>
        <v>119239.35799023029</v>
      </c>
      <c r="V14" s="15">
        <f aca="true" t="shared" si="1" ref="V14:V20">P14/O14</f>
        <v>10202.896022330775</v>
      </c>
      <c r="W14" s="26">
        <f aca="true" t="shared" si="2" ref="W14:W20">P14+U14</f>
        <v>200862.5261688765</v>
      </c>
      <c r="X14" s="23">
        <f>'WEEKLY COMPETITIVE REPORT'!X14</f>
        <v>18167</v>
      </c>
      <c r="Y14" s="57">
        <f>'WEEKLY COMPETITIVE REPORT'!Y14</f>
        <v>30381</v>
      </c>
    </row>
    <row r="15" spans="1:25" ht="12.75">
      <c r="A15" s="51">
        <v>2</v>
      </c>
      <c r="B15" s="4">
        <f>'WEEKLY COMPETITIVE REPORT'!B15</f>
        <v>2</v>
      </c>
      <c r="C15" s="4" t="str">
        <f>'WEEKLY COMPETITIVE REPORT'!C15</f>
        <v>STEP UP 3D</v>
      </c>
      <c r="D15" s="4" t="str">
        <f>'WEEKLY COMPETITIVE REPORT'!D15</f>
        <v>ODPLESI SVOJE SANJE V 3D</v>
      </c>
      <c r="E15" s="4" t="str">
        <f>'WEEKLY COMPETITIVE REPORT'!E15</f>
        <v>INDEP</v>
      </c>
      <c r="F15" s="4" t="str">
        <f>'WEEKLY COMPETITIVE REPORT'!F15</f>
        <v>Blitz</v>
      </c>
      <c r="G15" s="38">
        <f>'WEEKLY COMPETITIVE REPORT'!G15</f>
        <v>2</v>
      </c>
      <c r="H15" s="38">
        <f>'WEEKLY COMPETITIVE REPORT'!H15</f>
        <v>6</v>
      </c>
      <c r="I15" s="15">
        <f>'WEEKLY COMPETITIVE REPORT'!I15/Y4</f>
        <v>34241.451500348914</v>
      </c>
      <c r="J15" s="15">
        <f>'WEEKLY COMPETITIVE REPORT'!J15/Y4</f>
        <v>53282.623866015354</v>
      </c>
      <c r="K15" s="23">
        <f>'WEEKLY COMPETITIVE REPORT'!K15</f>
        <v>4425</v>
      </c>
      <c r="L15" s="23">
        <f>'WEEKLY COMPETITIVE REPORT'!L15</f>
        <v>6941</v>
      </c>
      <c r="M15" s="65">
        <f>'WEEKLY COMPETITIVE REPORT'!M15</f>
        <v>-35.736176231762585</v>
      </c>
      <c r="N15" s="15">
        <f t="shared" si="0"/>
        <v>5706.908583391486</v>
      </c>
      <c r="O15" s="38">
        <f>'WEEKLY COMPETITIVE REPORT'!O15</f>
        <v>6</v>
      </c>
      <c r="P15" s="15">
        <f>'WEEKLY COMPETITIVE REPORT'!P15/Y4</f>
        <v>46043.265875785066</v>
      </c>
      <c r="Q15" s="15">
        <f>'WEEKLY COMPETITIVE REPORT'!Q15/Y4</f>
        <v>76615.49197487788</v>
      </c>
      <c r="R15" s="23">
        <f>'WEEKLY COMPETITIVE REPORT'!R15</f>
        <v>6510</v>
      </c>
      <c r="S15" s="23">
        <f>'WEEKLY COMPETITIVE REPORT'!S15</f>
        <v>11082</v>
      </c>
      <c r="T15" s="65">
        <f>'WEEKLY COMPETITIVE REPORT'!T15</f>
        <v>-39.90345204481282</v>
      </c>
      <c r="U15" s="15">
        <f>'WEEKLY COMPETITIVE REPORT'!U15/Y4</f>
        <v>83331.47243545011</v>
      </c>
      <c r="V15" s="15">
        <f t="shared" si="1"/>
        <v>7673.877645964178</v>
      </c>
      <c r="W15" s="26">
        <f t="shared" si="2"/>
        <v>129374.73831123518</v>
      </c>
      <c r="X15" s="23">
        <f>'WEEKLY COMPETITIVE REPORT'!X15</f>
        <v>12530</v>
      </c>
      <c r="Y15" s="57">
        <f>'WEEKLY COMPETITIVE REPORT'!Y15</f>
        <v>19040</v>
      </c>
    </row>
    <row r="16" spans="1:25" ht="12.75">
      <c r="A16" s="51">
        <v>3</v>
      </c>
      <c r="B16" s="4">
        <f>'WEEKLY COMPETITIVE REPORT'!B16</f>
        <v>3</v>
      </c>
      <c r="C16" s="4" t="str">
        <f>'WEEKLY COMPETITIVE REPORT'!C16</f>
        <v>DINNER FOR SCHMUCKS</v>
      </c>
      <c r="D16" s="4" t="str">
        <f>'WEEKLY COMPETITIVE REPORT'!D16</f>
        <v>BUTEC NA VECERJI</v>
      </c>
      <c r="E16" s="4" t="str">
        <f>'WEEKLY COMPETITIVE REPORT'!E16</f>
        <v>PAR</v>
      </c>
      <c r="F16" s="4" t="str">
        <f>'WEEKLY COMPETITIVE REPORT'!F16</f>
        <v>Karantanija</v>
      </c>
      <c r="G16" s="38">
        <f>'WEEKLY COMPETITIVE REPORT'!G16</f>
        <v>3</v>
      </c>
      <c r="H16" s="38">
        <f>'WEEKLY COMPETITIVE REPORT'!H16</f>
        <v>8</v>
      </c>
      <c r="I16" s="15">
        <f>'WEEKLY COMPETITIVE REPORT'!I16/Y4</f>
        <v>15625.959525471038</v>
      </c>
      <c r="J16" s="15">
        <f>'WEEKLY COMPETITIVE REPORT'!J16/Y4</f>
        <v>23103.9776692254</v>
      </c>
      <c r="K16" s="23">
        <f>'WEEKLY COMPETITIVE REPORT'!K16</f>
        <v>2326</v>
      </c>
      <c r="L16" s="23">
        <f>'WEEKLY COMPETITIVE REPORT'!L16</f>
        <v>3412</v>
      </c>
      <c r="M16" s="65">
        <f>'WEEKLY COMPETITIVE REPORT'!M16</f>
        <v>-32.36679956505981</v>
      </c>
      <c r="N16" s="15">
        <f t="shared" si="0"/>
        <v>1953.2449406838798</v>
      </c>
      <c r="O16" s="38">
        <f>'WEEKLY COMPETITIVE REPORT'!O16</f>
        <v>8</v>
      </c>
      <c r="P16" s="15">
        <f>'WEEKLY COMPETITIVE REPORT'!P16/Y4</f>
        <v>21381.716678297278</v>
      </c>
      <c r="Q16" s="15">
        <f>'WEEKLY COMPETITIVE REPORT'!Q16/Y4</f>
        <v>30877.878576413117</v>
      </c>
      <c r="R16" s="23">
        <f>'WEEKLY COMPETITIVE REPORT'!R16</f>
        <v>3426</v>
      </c>
      <c r="S16" s="23">
        <f>'WEEKLY COMPETITIVE REPORT'!S16</f>
        <v>4962</v>
      </c>
      <c r="T16" s="65">
        <f>'WEEKLY COMPETITIVE REPORT'!T16</f>
        <v>-30.75393238112457</v>
      </c>
      <c r="U16" s="15">
        <f>'WEEKLY COMPETITIVE REPORT'!U16/Y4</f>
        <v>71687.36915561758</v>
      </c>
      <c r="V16" s="15">
        <f t="shared" si="1"/>
        <v>2672.7145847871598</v>
      </c>
      <c r="W16" s="26">
        <f t="shared" si="2"/>
        <v>93069.08583391485</v>
      </c>
      <c r="X16" s="23">
        <f>'WEEKLY COMPETITIVE REPORT'!X16</f>
        <v>11638</v>
      </c>
      <c r="Y16" s="57">
        <f>'WEEKLY COMPETITIVE REPORT'!Y16</f>
        <v>15064</v>
      </c>
    </row>
    <row r="17" spans="1:25" ht="12.75">
      <c r="A17" s="51">
        <v>4</v>
      </c>
      <c r="B17" s="4">
        <f>'WEEKLY COMPETITIVE REPORT'!B17</f>
        <v>4</v>
      </c>
      <c r="C17" s="4" t="str">
        <f>'WEEKLY COMPETITIVE REPORT'!C17</f>
        <v>SORCERER'S APPRENTICE</v>
      </c>
      <c r="D17" s="4" t="str">
        <f>'WEEKLY COMPETITIVE REPORT'!D17</f>
        <v>CAROVNIKOV VAJENEC</v>
      </c>
      <c r="E17" s="4" t="str">
        <f>'WEEKLY COMPETITIVE REPORT'!E17</f>
        <v>WDI</v>
      </c>
      <c r="F17" s="4" t="str">
        <f>'WEEKLY COMPETITIVE REPORT'!F17</f>
        <v>CENEX</v>
      </c>
      <c r="G17" s="38">
        <f>'WEEKLY COMPETITIVE REPORT'!G17</f>
        <v>3</v>
      </c>
      <c r="H17" s="38">
        <f>'WEEKLY COMPETITIVE REPORT'!H17</f>
        <v>10</v>
      </c>
      <c r="I17" s="15">
        <f>'WEEKLY COMPETITIVE REPORT'!I17/Y4</f>
        <v>13874.389392882065</v>
      </c>
      <c r="J17" s="15">
        <f>'WEEKLY COMPETITIVE REPORT'!J17/Y4</f>
        <v>22547.103977669223</v>
      </c>
      <c r="K17" s="23">
        <f>'WEEKLY COMPETITIVE REPORT'!K17</f>
        <v>2080</v>
      </c>
      <c r="L17" s="23">
        <f>'WEEKLY COMPETITIVE REPORT'!L17</f>
        <v>3337</v>
      </c>
      <c r="M17" s="65">
        <f>'WEEKLY COMPETITIVE REPORT'!M17</f>
        <v>-38.46487155679357</v>
      </c>
      <c r="N17" s="15">
        <f t="shared" si="0"/>
        <v>1387.4389392882065</v>
      </c>
      <c r="O17" s="38">
        <f>'WEEKLY COMPETITIVE REPORT'!O17</f>
        <v>10</v>
      </c>
      <c r="P17" s="15">
        <f>'WEEKLY COMPETITIVE REPORT'!P17/Y4</f>
        <v>18939.288206559664</v>
      </c>
      <c r="Q17" s="15">
        <f>'WEEKLY COMPETITIVE REPORT'!Q17/Y4</f>
        <v>30168.876482903</v>
      </c>
      <c r="R17" s="23">
        <f>'WEEKLY COMPETITIVE REPORT'!R17</f>
        <v>3055</v>
      </c>
      <c r="S17" s="23">
        <f>'WEEKLY COMPETITIVE REPORT'!S17</f>
        <v>4758</v>
      </c>
      <c r="T17" s="65">
        <f>'WEEKLY COMPETITIVE REPORT'!T17</f>
        <v>-37.222427831236125</v>
      </c>
      <c r="U17" s="15">
        <f>'WEEKLY COMPETITIVE REPORT'!U17/Y4</f>
        <v>73741.80041870203</v>
      </c>
      <c r="V17" s="15">
        <f t="shared" si="1"/>
        <v>1893.9288206559663</v>
      </c>
      <c r="W17" s="26">
        <f t="shared" si="2"/>
        <v>92681.08862526169</v>
      </c>
      <c r="X17" s="23">
        <f>'WEEKLY COMPETITIVE REPORT'!X17</f>
        <v>11974</v>
      </c>
      <c r="Y17" s="57">
        <f>'WEEKLY COMPETITIVE REPORT'!Y17</f>
        <v>15029</v>
      </c>
    </row>
    <row r="18" spans="1:25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LEGEND OF THE GUARDIANS</v>
      </c>
      <c r="D18" s="4" t="str">
        <f>'WEEKLY COMPETITIVE REPORT'!D18</f>
        <v>LEGENDA SOVJEGA KRALJSTVA</v>
      </c>
      <c r="E18" s="4" t="str">
        <f>'WEEKLY COMPETITIVE REPORT'!E18</f>
        <v>WB</v>
      </c>
      <c r="F18" s="4" t="str">
        <f>'WEEKLY COMPETITIVE REPORT'!F18</f>
        <v>Blitz</v>
      </c>
      <c r="G18" s="38">
        <f>'WEEKLY COMPETITIVE REPORT'!G18</f>
        <v>1</v>
      </c>
      <c r="H18" s="38">
        <f>'WEEKLY COMPETITIVE REPORT'!H18</f>
        <v>11</v>
      </c>
      <c r="I18" s="15">
        <f>'WEEKLY COMPETITIVE REPORT'!I18/Y4</f>
        <v>11155.617585484995</v>
      </c>
      <c r="J18" s="15">
        <f>'WEEKLY COMPETITIVE REPORT'!J18/Y4</f>
        <v>0</v>
      </c>
      <c r="K18" s="23">
        <f>'WEEKLY COMPETITIVE REPORT'!K18</f>
        <v>1472</v>
      </c>
      <c r="L18" s="23">
        <f>'WEEKLY COMPETITIVE REPORT'!L18</f>
        <v>0</v>
      </c>
      <c r="M18" s="65">
        <f>'WEEKLY COMPETITIVE REPORT'!M18</f>
        <v>0</v>
      </c>
      <c r="N18" s="15">
        <f t="shared" si="0"/>
        <v>1014.1470532259086</v>
      </c>
      <c r="O18" s="38">
        <f>'WEEKLY COMPETITIVE REPORT'!O18</f>
        <v>11</v>
      </c>
      <c r="P18" s="15">
        <f>'WEEKLY COMPETITIVE REPORT'!P18/Y4</f>
        <v>15479.413817166782</v>
      </c>
      <c r="Q18" s="15">
        <f>'WEEKLY COMPETITIVE REPORT'!Q18/Y4</f>
        <v>0</v>
      </c>
      <c r="R18" s="23">
        <f>'WEEKLY COMPETITIVE REPORT'!R18</f>
        <v>2168</v>
      </c>
      <c r="S18" s="23">
        <f>'WEEKLY COMPETITIVE REPORT'!S18</f>
        <v>0</v>
      </c>
      <c r="T18" s="65">
        <f>'WEEKLY COMPETITIVE REPORT'!T18</f>
        <v>0</v>
      </c>
      <c r="U18" s="15">
        <f>'WEEKLY COMPETITIVE REPORT'!U18/Y4</f>
        <v>2046.057222609909</v>
      </c>
      <c r="V18" s="15">
        <f t="shared" si="1"/>
        <v>1407.2194379242528</v>
      </c>
      <c r="W18" s="26">
        <f t="shared" si="2"/>
        <v>17525.47103977669</v>
      </c>
      <c r="X18" s="23">
        <f>'WEEKLY COMPETITIVE REPORT'!X18</f>
        <v>359</v>
      </c>
      <c r="Y18" s="57">
        <f>'WEEKLY COMPETITIVE REPORT'!Y18</f>
        <v>2527</v>
      </c>
    </row>
    <row r="19" spans="1:25" ht="12.75">
      <c r="A19" s="51">
        <v>6</v>
      </c>
      <c r="B19" s="4">
        <f>'WEEKLY COMPETITIVE REPORT'!B19</f>
        <v>6</v>
      </c>
      <c r="C19" s="4" t="str">
        <f>'WEEKLY COMPETITIVE REPORT'!C19</f>
        <v>RESIDENT EVIL: AFTERLIFE</v>
      </c>
      <c r="D19" s="4" t="str">
        <f>'WEEKLY COMPETITIVE REPORT'!D19</f>
        <v>NEVIDNO ZLO: DRUGI SVET</v>
      </c>
      <c r="E19" s="4" t="str">
        <f>'WEEKLY COMPETITIVE REPORT'!E19</f>
        <v>SONY</v>
      </c>
      <c r="F19" s="4" t="str">
        <f>'WEEKLY COMPETITIVE REPORT'!F19</f>
        <v>CF</v>
      </c>
      <c r="G19" s="38">
        <f>'WEEKLY COMPETITIVE REPORT'!G19</f>
        <v>4</v>
      </c>
      <c r="H19" s="38">
        <f>'WEEKLY COMPETITIVE REPORT'!H19</f>
        <v>17</v>
      </c>
      <c r="I19" s="15">
        <f>'WEEKLY COMPETITIVE REPORT'!I19/Y4</f>
        <v>6609.909281228192</v>
      </c>
      <c r="J19" s="15">
        <f>'WEEKLY COMPETITIVE REPORT'!J19/Y4</f>
        <v>12244.24284717376</v>
      </c>
      <c r="K19" s="23">
        <f>'WEEKLY COMPETITIVE REPORT'!K19</f>
        <v>836</v>
      </c>
      <c r="L19" s="23">
        <f>'WEEKLY COMPETITIVE REPORT'!L19</f>
        <v>1582</v>
      </c>
      <c r="M19" s="65">
        <f>'WEEKLY COMPETITIVE REPORT'!M19</f>
        <v>-46.01618602530492</v>
      </c>
      <c r="N19" s="15">
        <f t="shared" si="0"/>
        <v>388.81819301342307</v>
      </c>
      <c r="O19" s="38">
        <f>'WEEKLY COMPETITIVE REPORT'!O19</f>
        <v>17</v>
      </c>
      <c r="P19" s="15">
        <f>'WEEKLY COMPETITIVE REPORT'!P19/Y4</f>
        <v>9355.19888346127</v>
      </c>
      <c r="Q19" s="15">
        <f>'WEEKLY COMPETITIVE REPORT'!Q19/Y4</f>
        <v>16753.663642707605</v>
      </c>
      <c r="R19" s="23">
        <f>'WEEKLY COMPETITIVE REPORT'!R19</f>
        <v>1290</v>
      </c>
      <c r="S19" s="23">
        <f>'WEEKLY COMPETITIVE REPORT'!S19</f>
        <v>2298</v>
      </c>
      <c r="T19" s="65">
        <f>'WEEKLY COMPETITIVE REPORT'!T19</f>
        <v>-44.16027990669777</v>
      </c>
      <c r="U19" s="15">
        <f>'WEEKLY COMPETITIVE REPORT'!U19/Y4</f>
        <v>79769.71388695046</v>
      </c>
      <c r="V19" s="15">
        <f t="shared" si="1"/>
        <v>550.3058166741923</v>
      </c>
      <c r="W19" s="26">
        <f t="shared" si="2"/>
        <v>89124.91277041173</v>
      </c>
      <c r="X19" s="23">
        <f>'WEEKLY COMPETITIVE REPORT'!X19</f>
        <v>11075</v>
      </c>
      <c r="Y19" s="57">
        <f>'WEEKLY COMPETITIVE REPORT'!Y19</f>
        <v>12365</v>
      </c>
    </row>
    <row r="20" spans="1:25" ht="12.75">
      <c r="A20" s="52">
        <v>7</v>
      </c>
      <c r="B20" s="4">
        <f>'WEEKLY COMPETITIVE REPORT'!B20</f>
        <v>9</v>
      </c>
      <c r="C20" s="4" t="str">
        <f>'WEEKLY COMPETITIVE REPORT'!C20</f>
        <v>INCEPTION</v>
      </c>
      <c r="D20" s="4" t="str">
        <f>'WEEKLY COMPETITIVE REPORT'!D20</f>
        <v>IZVOR</v>
      </c>
      <c r="E20" s="4" t="str">
        <f>'WEEKLY COMPETITIVE REPORT'!E20</f>
        <v>WB</v>
      </c>
      <c r="F20" s="4" t="str">
        <f>'WEEKLY COMPETITIVE REPORT'!F20</f>
        <v>Blitz</v>
      </c>
      <c r="G20" s="38">
        <f>'WEEKLY COMPETITIVE REPORT'!G20</f>
        <v>11</v>
      </c>
      <c r="H20" s="38">
        <f>'WEEKLY COMPETITIVE REPORT'!H20</f>
        <v>10</v>
      </c>
      <c r="I20" s="15">
        <f>'WEEKLY COMPETITIVE REPORT'!I20/Y4</f>
        <v>4378.2274947662245</v>
      </c>
      <c r="J20" s="15">
        <f>'WEEKLY COMPETITIVE REPORT'!J20/Y4</f>
        <v>6121.42358688067</v>
      </c>
      <c r="K20" s="23">
        <f>'WEEKLY COMPETITIVE REPORT'!K20</f>
        <v>560</v>
      </c>
      <c r="L20" s="23">
        <f>'WEEKLY COMPETITIVE REPORT'!L20</f>
        <v>804</v>
      </c>
      <c r="M20" s="65">
        <f>'WEEKLY COMPETITIVE REPORT'!M20</f>
        <v>-28.476972184222532</v>
      </c>
      <c r="N20" s="15">
        <f t="shared" si="0"/>
        <v>437.82274947662245</v>
      </c>
      <c r="O20" s="38">
        <f>'WEEKLY COMPETITIVE REPORT'!O20</f>
        <v>10</v>
      </c>
      <c r="P20" s="15">
        <f>'WEEKLY COMPETITIVE REPORT'!P20/Y4</f>
        <v>8600.139567341243</v>
      </c>
      <c r="Q20" s="15">
        <f>'WEEKLY COMPETITIVE REPORT'!Q20/Y4</f>
        <v>8928.122819260292</v>
      </c>
      <c r="R20" s="23">
        <f>'WEEKLY COMPETITIVE REPORT'!R20</f>
        <v>1193</v>
      </c>
      <c r="S20" s="23">
        <f>'WEEKLY COMPETITIVE REPORT'!S20</f>
        <v>1220</v>
      </c>
      <c r="T20" s="65">
        <f>'WEEKLY COMPETITIVE REPORT'!T20</f>
        <v>-3.6735969985930836</v>
      </c>
      <c r="U20" s="15">
        <f>'WEEKLY COMPETITIVE REPORT'!U20/Y4</f>
        <v>405085.83391486394</v>
      </c>
      <c r="V20" s="15">
        <f t="shared" si="1"/>
        <v>860.0139567341242</v>
      </c>
      <c r="W20" s="26">
        <f t="shared" si="2"/>
        <v>413685.9734822052</v>
      </c>
      <c r="X20" s="23">
        <f>'WEEKLY COMPETITIVE REPORT'!X20</f>
        <v>60930</v>
      </c>
      <c r="Y20" s="57">
        <f>'WEEKLY COMPETITIVE REPORT'!Y20</f>
        <v>62123</v>
      </c>
    </row>
    <row r="21" spans="1:25" ht="12.75">
      <c r="A21" s="51">
        <v>8</v>
      </c>
      <c r="B21" s="4">
        <f>'WEEKLY COMPETITIVE REPORT'!B21</f>
        <v>5</v>
      </c>
      <c r="C21" s="4" t="str">
        <f>'WEEKLY COMPETITIVE REPORT'!C21</f>
        <v>TOY STORY 3</v>
      </c>
      <c r="D21" s="4" t="str">
        <f>'WEEKLY COMPETITIVE REPORT'!D21</f>
        <v>SVET IGRAC 3</v>
      </c>
      <c r="E21" s="4" t="str">
        <f>'WEEKLY COMPETITIVE REPORT'!E21</f>
        <v>WDI</v>
      </c>
      <c r="F21" s="4" t="str">
        <f>'WEEKLY COMPETITIVE REPORT'!F21</f>
        <v>CENEX</v>
      </c>
      <c r="G21" s="38">
        <f>'WEEKLY COMPETITIVE REPORT'!G21</f>
        <v>8</v>
      </c>
      <c r="H21" s="38">
        <f>'WEEKLY COMPETITIVE REPORT'!H21</f>
        <v>13</v>
      </c>
      <c r="I21" s="15">
        <f>'WEEKLY COMPETITIVE REPORT'!I21/Y4</f>
        <v>5909.281228192603</v>
      </c>
      <c r="J21" s="15">
        <f>'WEEKLY COMPETITIVE REPORT'!J21/Y4</f>
        <v>18332.170272156316</v>
      </c>
      <c r="K21" s="23">
        <f>'WEEKLY COMPETITIVE REPORT'!K21</f>
        <v>833</v>
      </c>
      <c r="L21" s="23">
        <f>'WEEKLY COMPETITIVE REPORT'!L21</f>
        <v>2612</v>
      </c>
      <c r="M21" s="65">
        <f>'WEEKLY COMPETITIVE REPORT'!M21</f>
        <v>-67.7655119908641</v>
      </c>
      <c r="N21" s="15">
        <f aca="true" t="shared" si="3" ref="N21:N33">I21/H21</f>
        <v>454.56009447635404</v>
      </c>
      <c r="O21" s="38">
        <f>'WEEKLY COMPETITIVE REPORT'!O21</f>
        <v>13</v>
      </c>
      <c r="P21" s="15">
        <f>'WEEKLY COMPETITIVE REPORT'!P21/Y4</f>
        <v>7824.145150034891</v>
      </c>
      <c r="Q21" s="15">
        <f>'WEEKLY COMPETITIVE REPORT'!Q21/Y4</f>
        <v>21727.84368457781</v>
      </c>
      <c r="R21" s="23">
        <f>'WEEKLY COMPETITIVE REPORT'!R21</f>
        <v>1201</v>
      </c>
      <c r="S21" s="23">
        <f>'WEEKLY COMPETITIVE REPORT'!S21</f>
        <v>3308</v>
      </c>
      <c r="T21" s="65">
        <f>'WEEKLY COMPETITIVE REPORT'!T21</f>
        <v>-63.99023638232271</v>
      </c>
      <c r="U21" s="15">
        <f>'WEEKLY COMPETITIVE REPORT'!U21/Y4</f>
        <v>213052.3377529658</v>
      </c>
      <c r="V21" s="15">
        <f aca="true" t="shared" si="4" ref="V21:V33">P21/O21</f>
        <v>601.8573192334532</v>
      </c>
      <c r="W21" s="26">
        <f aca="true" t="shared" si="5" ref="W21:W33">P21+U21</f>
        <v>220876.4829030007</v>
      </c>
      <c r="X21" s="23">
        <f>'WEEKLY COMPETITIVE REPORT'!X21</f>
        <v>33269</v>
      </c>
      <c r="Y21" s="57">
        <f>'WEEKLY COMPETITIVE REPORT'!Y21</f>
        <v>34470</v>
      </c>
    </row>
    <row r="22" spans="1:25" ht="12.75">
      <c r="A22" s="51">
        <v>9</v>
      </c>
      <c r="B22" s="4" t="str">
        <f>'WEEKLY COMPETITIVE REPORT'!B22</f>
        <v>New</v>
      </c>
      <c r="C22" s="4" t="str">
        <f>'WEEKLY COMPETITIVE REPORT'!C22</f>
        <v>SCOTT PILGRIM VS.  THE WORLD</v>
      </c>
      <c r="D22" s="4" t="str">
        <f>'WEEKLY COMPETITIVE REPORT'!D22</f>
        <v>SCOTT PILGRIM PROTI VSEM</v>
      </c>
      <c r="E22" s="4" t="str">
        <f>'WEEKLY COMPETITIVE REPORT'!E22</f>
        <v>UNI</v>
      </c>
      <c r="F22" s="4" t="str">
        <f>'WEEKLY COMPETITIVE REPORT'!F22</f>
        <v>Karantanija</v>
      </c>
      <c r="G22" s="38">
        <f>'WEEKLY COMPETITIVE REPORT'!G22</f>
        <v>1</v>
      </c>
      <c r="H22" s="38">
        <f>'WEEKLY COMPETITIVE REPORT'!H22</f>
        <v>6</v>
      </c>
      <c r="I22" s="15">
        <f>'WEEKLY COMPETITIVE REPORT'!I22/Y4</f>
        <v>4735.519888346127</v>
      </c>
      <c r="J22" s="15">
        <f>'WEEKLY COMPETITIVE REPORT'!J22/Y4</f>
        <v>0</v>
      </c>
      <c r="K22" s="23">
        <f>'WEEKLY COMPETITIVE REPORT'!K22</f>
        <v>720</v>
      </c>
      <c r="L22" s="23">
        <f>'WEEKLY COMPETITIVE REPORT'!L22</f>
        <v>0</v>
      </c>
      <c r="M22" s="65">
        <f>'WEEKLY COMPETITIVE REPORT'!M22</f>
        <v>0</v>
      </c>
      <c r="N22" s="15">
        <f t="shared" si="3"/>
        <v>789.2533147243545</v>
      </c>
      <c r="O22" s="38">
        <f>'WEEKLY COMPETITIVE REPORT'!O22</f>
        <v>6</v>
      </c>
      <c r="P22" s="15">
        <f>'WEEKLY COMPETITIVE REPORT'!P22/Y4</f>
        <v>7402.651779483601</v>
      </c>
      <c r="Q22" s="15">
        <f>'WEEKLY COMPETITIVE REPORT'!Q22/Y4</f>
        <v>0</v>
      </c>
      <c r="R22" s="23">
        <f>'WEEKLY COMPETITIVE REPORT'!R22</f>
        <v>1214</v>
      </c>
      <c r="S22" s="23">
        <f>'WEEKLY COMPETITIVE REPORT'!S22</f>
        <v>0</v>
      </c>
      <c r="T22" s="65">
        <f>'WEEKLY COMPETITIVE REPORT'!T22</f>
        <v>0</v>
      </c>
      <c r="U22" s="15">
        <f>'WEEKLY COMPETITIVE REPORT'!U22/Y4</f>
        <v>1090.0209351011863</v>
      </c>
      <c r="V22" s="15">
        <f t="shared" si="4"/>
        <v>1233.7752965806</v>
      </c>
      <c r="W22" s="26">
        <f t="shared" si="5"/>
        <v>8492.672714584787</v>
      </c>
      <c r="X22" s="23">
        <f>'WEEKLY COMPETITIVE REPORT'!X22</f>
        <v>163</v>
      </c>
      <c r="Y22" s="57">
        <f>'WEEKLY COMPETITIVE REPORT'!Y22</f>
        <v>1377</v>
      </c>
    </row>
    <row r="23" spans="1:25" ht="12.75">
      <c r="A23" s="51">
        <v>10</v>
      </c>
      <c r="B23" s="4">
        <f>'WEEKLY COMPETITIVE REPORT'!B23</f>
        <v>10</v>
      </c>
      <c r="C23" s="4" t="str">
        <f>'WEEKLY COMPETITIVE REPORT'!C23</f>
        <v>MARMADUKE</v>
      </c>
      <c r="D23" s="4" t="str">
        <f>'WEEKLY COMPETITIVE REPORT'!D23</f>
        <v>MARMADUKE</v>
      </c>
      <c r="E23" s="4" t="str">
        <f>'WEEKLY COMPETITIVE REPORT'!E23</f>
        <v>FOX</v>
      </c>
      <c r="F23" s="4" t="str">
        <f>'WEEKLY COMPETITIVE REPORT'!F23</f>
        <v>CF</v>
      </c>
      <c r="G23" s="38">
        <f>'WEEKLY COMPETITIVE REPORT'!G23</f>
        <v>7</v>
      </c>
      <c r="H23" s="38">
        <f>'WEEKLY COMPETITIVE REPORT'!H23</f>
        <v>8</v>
      </c>
      <c r="I23" s="15">
        <f>'WEEKLY COMPETITIVE REPORT'!I23/Y4</f>
        <v>3942.7773900907187</v>
      </c>
      <c r="J23" s="15">
        <f>'WEEKLY COMPETITIVE REPORT'!J23/Y4</f>
        <v>7782.274947662247</v>
      </c>
      <c r="K23" s="23">
        <f>'WEEKLY COMPETITIVE REPORT'!K23</f>
        <v>628</v>
      </c>
      <c r="L23" s="23">
        <f>'WEEKLY COMPETITIVE REPORT'!L23</f>
        <v>1224</v>
      </c>
      <c r="M23" s="65">
        <f>'WEEKLY COMPETITIVE REPORT'!M23</f>
        <v>-49.33644189383071</v>
      </c>
      <c r="N23" s="15">
        <f t="shared" si="3"/>
        <v>492.84717376133983</v>
      </c>
      <c r="O23" s="38">
        <f>'WEEKLY COMPETITIVE REPORT'!O23</f>
        <v>8</v>
      </c>
      <c r="P23" s="15">
        <f>'WEEKLY COMPETITIVE REPORT'!P23/Y4</f>
        <v>7388.695045359385</v>
      </c>
      <c r="Q23" s="15">
        <f>'WEEKLY COMPETITIVE REPORT'!Q23/Y4</f>
        <v>8727.145847871598</v>
      </c>
      <c r="R23" s="23">
        <f>'WEEKLY COMPETITIVE REPORT'!R23</f>
        <v>1299</v>
      </c>
      <c r="S23" s="23">
        <f>'WEEKLY COMPETITIVE REPORT'!S23</f>
        <v>1398</v>
      </c>
      <c r="T23" s="65">
        <f>'WEEKLY COMPETITIVE REPORT'!T23</f>
        <v>-15.336638413561488</v>
      </c>
      <c r="U23" s="15">
        <f>'WEEKLY COMPETITIVE REPORT'!U23/Y4</f>
        <v>124375.43614794138</v>
      </c>
      <c r="V23" s="15">
        <f t="shared" si="4"/>
        <v>923.5868806699232</v>
      </c>
      <c r="W23" s="26">
        <f t="shared" si="5"/>
        <v>131764.13119330077</v>
      </c>
      <c r="X23" s="23">
        <f>'WEEKLY COMPETITIVE REPORT'!X23</f>
        <v>21608</v>
      </c>
      <c r="Y23" s="57">
        <f>'WEEKLY COMPETITIVE REPORT'!Y23</f>
        <v>22907</v>
      </c>
    </row>
    <row r="24" spans="1:25" ht="12.75">
      <c r="A24" s="51">
        <v>11</v>
      </c>
      <c r="B24" s="4">
        <f>'WEEKLY COMPETITIVE REPORT'!B24</f>
        <v>8</v>
      </c>
      <c r="C24" s="4" t="str">
        <f>'WEEKLY COMPETITIVE REPORT'!C24</f>
        <v>GOING THE DISTANCE</v>
      </c>
      <c r="D24" s="4" t="str">
        <f>'WEEKLY COMPETITIVE REPORT'!D24</f>
        <v>LJUBEZEN NA DALJAVO</v>
      </c>
      <c r="E24" s="4" t="str">
        <f>'WEEKLY COMPETITIVE REPORT'!E24</f>
        <v>WB</v>
      </c>
      <c r="F24" s="4" t="str">
        <f>'WEEKLY COMPETITIVE REPORT'!F24</f>
        <v>Blitz</v>
      </c>
      <c r="G24" s="38">
        <f>'WEEKLY COMPETITIVE REPORT'!G24</f>
        <v>4</v>
      </c>
      <c r="H24" s="38">
        <f>'WEEKLY COMPETITIVE REPORT'!H24</f>
        <v>7</v>
      </c>
      <c r="I24" s="15">
        <f>'WEEKLY COMPETITIVE REPORT'!I24/Y4</f>
        <v>4873.691556175855</v>
      </c>
      <c r="J24" s="15">
        <f>'WEEKLY COMPETITIVE REPORT'!J24/Y4</f>
        <v>8107.4668527564545</v>
      </c>
      <c r="K24" s="23">
        <f>'WEEKLY COMPETITIVE REPORT'!K24</f>
        <v>694</v>
      </c>
      <c r="L24" s="23">
        <f>'WEEKLY COMPETITIVE REPORT'!L24</f>
        <v>1166</v>
      </c>
      <c r="M24" s="65">
        <f>'WEEKLY COMPETITIVE REPORT'!M24</f>
        <v>-39.886383198485106</v>
      </c>
      <c r="N24" s="15">
        <f t="shared" si="3"/>
        <v>696.241650882265</v>
      </c>
      <c r="O24" s="38">
        <f>'WEEKLY COMPETITIVE REPORT'!O24</f>
        <v>7</v>
      </c>
      <c r="P24" s="15">
        <f>'WEEKLY COMPETITIVE REPORT'!P24/Y4</f>
        <v>7043.963712491277</v>
      </c>
      <c r="Q24" s="15">
        <f>'WEEKLY COMPETITIVE REPORT'!Q24/Y4</f>
        <v>10720.16748080949</v>
      </c>
      <c r="R24" s="23">
        <f>'WEEKLY COMPETITIVE REPORT'!R24</f>
        <v>1079</v>
      </c>
      <c r="S24" s="23">
        <f>'WEEKLY COMPETITIVE REPORT'!S24</f>
        <v>1646</v>
      </c>
      <c r="T24" s="65">
        <f>'WEEKLY COMPETITIVE REPORT'!T24</f>
        <v>-34.29240984246843</v>
      </c>
      <c r="U24" s="15">
        <f>'WEEKLY COMPETITIVE REPORT'!U24/Y4</f>
        <v>56752.267969295186</v>
      </c>
      <c r="V24" s="15">
        <f t="shared" si="4"/>
        <v>1006.2805303558968</v>
      </c>
      <c r="W24" s="26">
        <f t="shared" si="5"/>
        <v>63796.23168178646</v>
      </c>
      <c r="X24" s="23">
        <f>'WEEKLY COMPETITIVE REPORT'!X24</f>
        <v>9129</v>
      </c>
      <c r="Y24" s="57">
        <f>'WEEKLY COMPETITIVE REPORT'!Y24</f>
        <v>10208</v>
      </c>
    </row>
    <row r="25" spans="1:25" ht="12.75">
      <c r="A25" s="51">
        <v>12</v>
      </c>
      <c r="B25" s="4">
        <f>'WEEKLY COMPETITIVE REPORT'!B25</f>
        <v>7</v>
      </c>
      <c r="C25" s="4" t="str">
        <f>'WEEKLY COMPETITIVE REPORT'!C25</f>
        <v>THE KARATE KID</v>
      </c>
      <c r="D25" s="4" t="str">
        <f>'WEEKLY COMPETITIVE REPORT'!D25</f>
        <v>KARATE KID</v>
      </c>
      <c r="E25" s="4" t="str">
        <f>'WEEKLY COMPETITIVE REPORT'!E25</f>
        <v>SONY</v>
      </c>
      <c r="F25" s="4" t="str">
        <f>'WEEKLY COMPETITIVE REPORT'!F25</f>
        <v>CF</v>
      </c>
      <c r="G25" s="38">
        <f>'WEEKLY COMPETITIVE REPORT'!G25</f>
        <v>5</v>
      </c>
      <c r="H25" s="38">
        <f>'WEEKLY COMPETITIVE REPORT'!H25</f>
        <v>12</v>
      </c>
      <c r="I25" s="15">
        <f>'WEEKLY COMPETITIVE REPORT'!I25/Y4</f>
        <v>5028.61130495464</v>
      </c>
      <c r="J25" s="15">
        <f>'WEEKLY COMPETITIVE REPORT'!J25/Y4</f>
        <v>14787.159804605722</v>
      </c>
      <c r="K25" s="23">
        <f>'WEEKLY COMPETITIVE REPORT'!K25</f>
        <v>777</v>
      </c>
      <c r="L25" s="23">
        <f>'WEEKLY COMPETITIVE REPORT'!L25</f>
        <v>2212</v>
      </c>
      <c r="M25" s="65">
        <f>'WEEKLY COMPETITIVE REPORT'!M25</f>
        <v>-65.99339310995752</v>
      </c>
      <c r="N25" s="15">
        <f t="shared" si="3"/>
        <v>419.05094207955335</v>
      </c>
      <c r="O25" s="38">
        <f>'WEEKLY COMPETITIVE REPORT'!O25</f>
        <v>12</v>
      </c>
      <c r="P25" s="15">
        <f>'WEEKLY COMPETITIVE REPORT'!P25/Y4</f>
        <v>6707.606420097697</v>
      </c>
      <c r="Q25" s="15">
        <f>'WEEKLY COMPETITIVE REPORT'!Q25/Y4</f>
        <v>16417.306350314026</v>
      </c>
      <c r="R25" s="23">
        <f>'WEEKLY COMPETITIVE REPORT'!R25</f>
        <v>1102</v>
      </c>
      <c r="S25" s="23">
        <f>'WEEKLY COMPETITIVE REPORT'!S25</f>
        <v>2526</v>
      </c>
      <c r="T25" s="65">
        <f>'WEEKLY COMPETITIVE REPORT'!T25</f>
        <v>-59.14307574598317</v>
      </c>
      <c r="U25" s="15">
        <f>'WEEKLY COMPETITIVE REPORT'!U25/Y4</f>
        <v>117944.17306350314</v>
      </c>
      <c r="V25" s="15">
        <f t="shared" si="4"/>
        <v>558.967201674808</v>
      </c>
      <c r="W25" s="26">
        <f t="shared" si="5"/>
        <v>124651.77948360084</v>
      </c>
      <c r="X25" s="23">
        <f>'WEEKLY COMPETITIVE REPORT'!X25</f>
        <v>18442</v>
      </c>
      <c r="Y25" s="57">
        <f>'WEEKLY COMPETITIVE REPORT'!Y25</f>
        <v>19544</v>
      </c>
    </row>
    <row r="26" spans="1:25" ht="12.75" customHeight="1">
      <c r="A26" s="51">
        <v>13</v>
      </c>
      <c r="B26" s="4">
        <f>'WEEKLY COMPETITIVE REPORT'!B26</f>
        <v>11</v>
      </c>
      <c r="C26" s="4" t="str">
        <f>'WEEKLY COMPETITIVE REPORT'!C26</f>
        <v>MACHETE</v>
      </c>
      <c r="D26" s="4" t="str">
        <f>'WEEKLY COMPETITIVE REPORT'!D26</f>
        <v>MACETA</v>
      </c>
      <c r="E26" s="4" t="str">
        <f>'WEEKLY COMPETITIVE REPORT'!E26</f>
        <v>INDEP</v>
      </c>
      <c r="F26" s="4" t="str">
        <f>'WEEKLY COMPETITIVE REPORT'!F26</f>
        <v>Cinemania</v>
      </c>
      <c r="G26" s="38">
        <f>'WEEKLY COMPETITIVE REPORT'!G26</f>
        <v>5</v>
      </c>
      <c r="H26" s="38">
        <f>'WEEKLY COMPETITIVE REPORT'!H26</f>
        <v>4</v>
      </c>
      <c r="I26" s="15">
        <f>'WEEKLY COMPETITIVE REPORT'!I26/Y4</f>
        <v>2869.5045359385904</v>
      </c>
      <c r="J26" s="15">
        <f>'WEEKLY COMPETITIVE REPORT'!J26/Y4</f>
        <v>4901.605024424284</v>
      </c>
      <c r="K26" s="23">
        <f>'WEEKLY COMPETITIVE REPORT'!K26</f>
        <v>395</v>
      </c>
      <c r="L26" s="23">
        <f>'WEEKLY COMPETITIVE REPORT'!L26</f>
        <v>705</v>
      </c>
      <c r="M26" s="65">
        <f>'WEEKLY COMPETITIVE REPORT'!M26</f>
        <v>-41.45785876993167</v>
      </c>
      <c r="N26" s="15">
        <f t="shared" si="3"/>
        <v>717.3761339846476</v>
      </c>
      <c r="O26" s="38">
        <f>'WEEKLY COMPETITIVE REPORT'!O26</f>
        <v>4</v>
      </c>
      <c r="P26" s="15">
        <f>'WEEKLY COMPETITIVE REPORT'!P26/Y4</f>
        <v>4588.97418004187</v>
      </c>
      <c r="Q26" s="15">
        <f>'WEEKLY COMPETITIVE REPORT'!Q26/Y4</f>
        <v>7136.078157711096</v>
      </c>
      <c r="R26" s="23">
        <f>'WEEKLY COMPETITIVE REPORT'!R26</f>
        <v>680</v>
      </c>
      <c r="S26" s="23">
        <f>'WEEKLY COMPETITIVE REPORT'!S26</f>
        <v>1117</v>
      </c>
      <c r="T26" s="65">
        <f>'WEEKLY COMPETITIVE REPORT'!T26</f>
        <v>-35.69333072560141</v>
      </c>
      <c r="U26" s="15">
        <f>'WEEKLY COMPETITIVE REPORT'!U26/Y4</f>
        <v>41854.849965108166</v>
      </c>
      <c r="V26" s="15">
        <f t="shared" si="4"/>
        <v>1147.2435450104674</v>
      </c>
      <c r="W26" s="26">
        <f t="shared" si="5"/>
        <v>46443.824145150036</v>
      </c>
      <c r="X26" s="23">
        <f>'WEEKLY COMPETITIVE REPORT'!X26</f>
        <v>6596</v>
      </c>
      <c r="Y26" s="57">
        <f>'WEEKLY COMPETITIVE REPORT'!Y26</f>
        <v>7276</v>
      </c>
    </row>
    <row r="27" spans="1:25" ht="12.75" customHeight="1">
      <c r="A27" s="51">
        <v>14</v>
      </c>
      <c r="B27" s="4">
        <f>'WEEKLY COMPETITIVE REPORT'!B27</f>
        <v>12</v>
      </c>
      <c r="C27" s="4" t="str">
        <f>'WEEKLY COMPETITIVE REPORT'!C27</f>
        <v>SALT</v>
      </c>
      <c r="D27" s="4" t="str">
        <f>'WEEKLY COMPETITIVE REPORT'!D27</f>
        <v>SALT</v>
      </c>
      <c r="E27" s="4" t="str">
        <f>'WEEKLY COMPETITIVE REPORT'!E27</f>
        <v>SONY</v>
      </c>
      <c r="F27" s="4" t="str">
        <f>'WEEKLY COMPETITIVE REPORT'!F27</f>
        <v>CF</v>
      </c>
      <c r="G27" s="38">
        <f>'WEEKLY COMPETITIVE REPORT'!G27</f>
        <v>7</v>
      </c>
      <c r="H27" s="38">
        <f>'WEEKLY COMPETITIVE REPORT'!H27</f>
        <v>10</v>
      </c>
      <c r="I27" s="15">
        <f>'WEEKLY COMPETITIVE REPORT'!I27/Y4</f>
        <v>2492.672714584787</v>
      </c>
      <c r="J27" s="15">
        <f>'WEEKLY COMPETITIVE REPORT'!J27/Y17</f>
        <v>0.2600971455186639</v>
      </c>
      <c r="K27" s="23">
        <f>'WEEKLY COMPETITIVE REPORT'!K27</f>
        <v>348</v>
      </c>
      <c r="L27" s="23">
        <f>'WEEKLY COMPETITIVE REPORT'!L27</f>
        <v>786</v>
      </c>
      <c r="M27" s="65">
        <f>'WEEKLY COMPETITIVE REPORT'!M27</f>
        <v>-54.31056536198516</v>
      </c>
      <c r="N27" s="15">
        <f t="shared" si="3"/>
        <v>249.26727145847872</v>
      </c>
      <c r="O27" s="38">
        <f>'WEEKLY COMPETITIVE REPORT'!O27</f>
        <v>10</v>
      </c>
      <c r="P27" s="15">
        <f>'WEEKLY COMPETITIVE REPORT'!P27/Y4</f>
        <v>3554.7801814375434</v>
      </c>
      <c r="Q27" s="15">
        <f>'WEEKLY COMPETITIVE REPORT'!Q27/Y17</f>
        <v>0.3344201210992082</v>
      </c>
      <c r="R27" s="23">
        <f>'WEEKLY COMPETITIVE REPORT'!R27</f>
        <v>519</v>
      </c>
      <c r="S27" s="23">
        <f>'WEEKLY COMPETITIVE REPORT'!S27</f>
        <v>1056</v>
      </c>
      <c r="T27" s="65">
        <f>'WEEKLY COMPETITIVE REPORT'!T27</f>
        <v>-49.32351770791882</v>
      </c>
      <c r="U27" s="15">
        <f>'WEEKLY COMPETITIVE REPORT'!U27/Y17</f>
        <v>8.9176924612416</v>
      </c>
      <c r="V27" s="15">
        <f t="shared" si="4"/>
        <v>355.47801814375435</v>
      </c>
      <c r="W27" s="26">
        <f t="shared" si="5"/>
        <v>3563.697873898785</v>
      </c>
      <c r="X27" s="23">
        <f>'WEEKLY COMPETITIVE REPORT'!X27</f>
        <v>30739</v>
      </c>
      <c r="Y27" s="57">
        <f>'WEEKLY COMPETITIVE REPORT'!Y27</f>
        <v>31258</v>
      </c>
    </row>
    <row r="28" spans="1:25" ht="12.75">
      <c r="A28" s="51">
        <v>15</v>
      </c>
      <c r="B28" s="4">
        <f>'WEEKLY COMPETITIVE REPORT'!B28</f>
        <v>14</v>
      </c>
      <c r="C28" s="4" t="str">
        <f>'WEEKLY COMPETITIVE REPORT'!C28</f>
        <v>THE CRAZIES</v>
      </c>
      <c r="D28" s="4" t="str">
        <f>'WEEKLY COMPETITIVE REPORT'!D28</f>
        <v>ZBLAZNELI</v>
      </c>
      <c r="E28" s="4" t="str">
        <f>'WEEKLY COMPETITIVE REPORT'!E28</f>
        <v>INDEP</v>
      </c>
      <c r="F28" s="4" t="str">
        <f>'WEEKLY COMPETITIVE REPORT'!F28</f>
        <v>Cinemania</v>
      </c>
      <c r="G28" s="38">
        <f>'WEEKLY COMPETITIVE REPORT'!G28</f>
        <v>2</v>
      </c>
      <c r="H28" s="38">
        <f>'WEEKLY COMPETITIVE REPORT'!H28</f>
        <v>2</v>
      </c>
      <c r="I28" s="15">
        <f>'WEEKLY COMPETITIVE REPORT'!I28/Y4</f>
        <v>2315.4221912072576</v>
      </c>
      <c r="J28" s="15">
        <f>'WEEKLY COMPETITIVE REPORT'!J28/Y17</f>
        <v>0.20373943708829595</v>
      </c>
      <c r="K28" s="23">
        <f>'WEEKLY COMPETITIVE REPORT'!K28</f>
        <v>323</v>
      </c>
      <c r="L28" s="23">
        <f>'WEEKLY COMPETITIVE REPORT'!L28</f>
        <v>594</v>
      </c>
      <c r="M28" s="65">
        <f>'WEEKLY COMPETITIVE REPORT'!M28</f>
        <v>-45.81972566949706</v>
      </c>
      <c r="N28" s="15">
        <f t="shared" si="3"/>
        <v>1157.7110956036288</v>
      </c>
      <c r="O28" s="38">
        <f>'WEEKLY COMPETITIVE REPORT'!O28</f>
        <v>2</v>
      </c>
      <c r="P28" s="15">
        <f>'WEEKLY COMPETITIVE REPORT'!P28/Y4</f>
        <v>3214.2358688066993</v>
      </c>
      <c r="Q28" s="15">
        <f>'WEEKLY COMPETITIVE REPORT'!Q28/Y17</f>
        <v>0.26635172000798457</v>
      </c>
      <c r="R28" s="23">
        <f>'WEEKLY COMPETITIVE REPORT'!R28</f>
        <v>467</v>
      </c>
      <c r="S28" s="23">
        <f>'WEEKLY COMPETITIVE REPORT'!S28</f>
        <v>830</v>
      </c>
      <c r="T28" s="65">
        <f>'WEEKLY COMPETITIVE REPORT'!T28</f>
        <v>-42.468148888333744</v>
      </c>
      <c r="U28" s="15">
        <f>'WEEKLY COMPETITIVE REPORT'!U28/Y17</f>
        <v>0.30587530773837246</v>
      </c>
      <c r="V28" s="15">
        <f t="shared" si="4"/>
        <v>1607.1179344033496</v>
      </c>
      <c r="W28" s="26">
        <f t="shared" si="5"/>
        <v>3214.5417441144377</v>
      </c>
      <c r="X28" s="23">
        <f>'WEEKLY COMPETITIVE REPORT'!X28</f>
        <v>975</v>
      </c>
      <c r="Y28" s="57">
        <f>'WEEKLY COMPETITIVE REPORT'!Y28</f>
        <v>1442</v>
      </c>
    </row>
    <row r="29" spans="1:25" ht="12.75">
      <c r="A29" s="51">
        <v>16</v>
      </c>
      <c r="B29" s="4">
        <f>'WEEKLY COMPETITIVE REPORT'!B29</f>
        <v>13</v>
      </c>
      <c r="C29" s="4" t="str">
        <f>'WEEKLY COMPETITIVE REPORT'!C29</f>
        <v>THE EXPENDABLES</v>
      </c>
      <c r="D29" s="4" t="str">
        <f>'WEEKLY COMPETITIVE REPORT'!D29</f>
        <v>PLACANCI</v>
      </c>
      <c r="E29" s="4" t="str">
        <f>'WEEKLY COMPETITIVE REPORT'!E29</f>
        <v>INDEP</v>
      </c>
      <c r="F29" s="4" t="str">
        <f>'WEEKLY COMPETITIVE REPORT'!F29</f>
        <v>FIVIA</v>
      </c>
      <c r="G29" s="38">
        <f>'WEEKLY COMPETITIVE REPORT'!G29</f>
        <v>7</v>
      </c>
      <c r="H29" s="38">
        <f>'WEEKLY COMPETITIVE REPORT'!H29</f>
        <v>6</v>
      </c>
      <c r="I29" s="15">
        <f>'WEEKLY COMPETITIVE REPORT'!I29/Y4</f>
        <v>1778.0879274249826</v>
      </c>
      <c r="J29" s="15">
        <f>'WEEKLY COMPETITIVE REPORT'!J29/Y17</f>
        <v>0.219575487391044</v>
      </c>
      <c r="K29" s="23">
        <f>'WEEKLY COMPETITIVE REPORT'!K29</f>
        <v>271</v>
      </c>
      <c r="L29" s="23">
        <f>'WEEKLY COMPETITIVE REPORT'!L29</f>
        <v>681</v>
      </c>
      <c r="M29" s="65">
        <f>'WEEKLY COMPETITIVE REPORT'!M29</f>
        <v>-61.3939393939394</v>
      </c>
      <c r="N29" s="15">
        <f t="shared" si="3"/>
        <v>296.34798790416374</v>
      </c>
      <c r="O29" s="38">
        <f>'WEEKLY COMPETITIVE REPORT'!O29</f>
        <v>6</v>
      </c>
      <c r="P29" s="15">
        <f>'WEEKLY COMPETITIVE REPORT'!P29/Y4</f>
        <v>2775.99441730635</v>
      </c>
      <c r="Q29" s="15">
        <f>'WEEKLY COMPETITIVE REPORT'!Q29/Y17</f>
        <v>0.2706101537028412</v>
      </c>
      <c r="R29" s="23">
        <f>'WEEKLY COMPETITIVE REPORT'!R29</f>
        <v>472</v>
      </c>
      <c r="S29" s="23">
        <f>'WEEKLY COMPETITIVE REPORT'!S29</f>
        <v>879</v>
      </c>
      <c r="T29" s="65">
        <f>'WEEKLY COMPETITIVE REPORT'!T29</f>
        <v>-51.09417260880256</v>
      </c>
      <c r="U29" s="15">
        <f>'WEEKLY COMPETITIVE REPORT'!U29/Y4</f>
        <v>127896.7201674808</v>
      </c>
      <c r="V29" s="15">
        <f t="shared" si="4"/>
        <v>462.665736217725</v>
      </c>
      <c r="W29" s="26">
        <f t="shared" si="5"/>
        <v>130672.71458478716</v>
      </c>
      <c r="X29" s="23">
        <f>'WEEKLY COMPETITIVE REPORT'!X29</f>
        <v>20758</v>
      </c>
      <c r="Y29" s="57">
        <f>'WEEKLY COMPETITIVE REPORT'!Y29</f>
        <v>21230</v>
      </c>
    </row>
    <row r="30" spans="1:25" ht="12.75">
      <c r="A30" s="52">
        <v>17</v>
      </c>
      <c r="B30" s="4">
        <f>'WEEKLY COMPETITIVE REPORT'!B30</f>
        <v>15</v>
      </c>
      <c r="C30" s="4" t="str">
        <f>'WEEKLY COMPETITIVE REPORT'!C30</f>
        <v>CHARLIE ST. CLOUD</v>
      </c>
      <c r="D30" s="4" t="str">
        <f>'WEEKLY COMPETITIVE REPORT'!D30</f>
        <v>CHARLIE</v>
      </c>
      <c r="E30" s="4" t="str">
        <f>'WEEKLY COMPETITIVE REPORT'!E30</f>
        <v>UNI</v>
      </c>
      <c r="F30" s="4" t="str">
        <f>'WEEKLY COMPETITIVE REPORT'!F30</f>
        <v>Karantanija</v>
      </c>
      <c r="G30" s="38">
        <f>'WEEKLY COMPETITIVE REPORT'!G30</f>
        <v>4</v>
      </c>
      <c r="H30" s="38">
        <f>'WEEKLY COMPETITIVE REPORT'!H30</f>
        <v>8</v>
      </c>
      <c r="I30" s="15">
        <f>'WEEKLY COMPETITIVE REPORT'!I30/Y4</f>
        <v>1531.0537334263781</v>
      </c>
      <c r="J30" s="15">
        <f>'WEEKLY COMPETITIVE REPORT'!J30/Y17</f>
        <v>0.1568301284183911</v>
      </c>
      <c r="K30" s="23">
        <f>'WEEKLY COMPETITIVE REPORT'!K30</f>
        <v>238</v>
      </c>
      <c r="L30" s="23">
        <f>'WEEKLY COMPETITIVE REPORT'!L30</f>
        <v>505</v>
      </c>
      <c r="M30" s="65">
        <f>'WEEKLY COMPETITIVE REPORT'!M30</f>
        <v>-53.457785320322444</v>
      </c>
      <c r="N30" s="15">
        <f t="shared" si="3"/>
        <v>191.38171667829727</v>
      </c>
      <c r="O30" s="38">
        <f>'WEEKLY COMPETITIVE REPORT'!O30</f>
        <v>8</v>
      </c>
      <c r="P30" s="15">
        <f>'WEEKLY COMPETITIVE REPORT'!P30/Y4</f>
        <v>2058.6182833217026</v>
      </c>
      <c r="Q30" s="15">
        <f>'WEEKLY COMPETITIVE REPORT'!Q30/Y17</f>
        <v>0.2065340342005456</v>
      </c>
      <c r="R30" s="23">
        <f>'WEEKLY COMPETITIVE REPORT'!R30</f>
        <v>334</v>
      </c>
      <c r="S30" s="23">
        <f>'WEEKLY COMPETITIVE REPORT'!S30</f>
        <v>723</v>
      </c>
      <c r="T30" s="65">
        <f>'WEEKLY COMPETITIVE REPORT'!T30</f>
        <v>-52.480670103092784</v>
      </c>
      <c r="U30" s="15">
        <f>'WEEKLY COMPETITIVE REPORT'!U30/Y4</f>
        <v>24738.311235170968</v>
      </c>
      <c r="V30" s="15">
        <f t="shared" si="4"/>
        <v>257.3272854152128</v>
      </c>
      <c r="W30" s="26">
        <f t="shared" si="5"/>
        <v>26796.92951849267</v>
      </c>
      <c r="X30" s="23">
        <f>'WEEKLY COMPETITIVE REPORT'!X30</f>
        <v>4198</v>
      </c>
      <c r="Y30" s="57">
        <f>'WEEKLY COMPETITIVE REPORT'!Y30</f>
        <v>4532</v>
      </c>
    </row>
    <row r="31" spans="1:25" ht="12.75">
      <c r="A31" s="51">
        <v>18</v>
      </c>
      <c r="B31" s="4">
        <f>'WEEKLY COMPETITIVE REPORT'!B31</f>
        <v>16</v>
      </c>
      <c r="C31" s="4" t="str">
        <f>'WEEKLY COMPETITIVE REPORT'!C31</f>
        <v>CATS &amp; DOGS 2</v>
      </c>
      <c r="D31" s="4" t="str">
        <f>'WEEKLY COMPETITIVE REPORT'!D31</f>
        <v>MACKE IN PSI 2</v>
      </c>
      <c r="E31" s="4" t="str">
        <f>'WEEKLY COMPETITIVE REPORT'!E31</f>
        <v>WB</v>
      </c>
      <c r="F31" s="4" t="str">
        <f>'WEEKLY COMPETITIVE REPORT'!F31</f>
        <v>Blitz</v>
      </c>
      <c r="G31" s="38">
        <f>'WEEKLY COMPETITIVE REPORT'!G31</f>
        <v>6</v>
      </c>
      <c r="H31" s="38">
        <f>'WEEKLY COMPETITIVE REPORT'!H31</f>
        <v>11</v>
      </c>
      <c r="I31" s="15">
        <f>'WEEKLY COMPETITIVE REPORT'!I31/Y4</f>
        <v>1232.3796231681786</v>
      </c>
      <c r="J31" s="15">
        <f>'WEEKLY COMPETITIVE REPORT'!J31/Y17</f>
        <v>0.12941646150775168</v>
      </c>
      <c r="K31" s="23">
        <f>'WEEKLY COMPETITIVE REPORT'!K31</f>
        <v>179</v>
      </c>
      <c r="L31" s="23">
        <f>'WEEKLY COMPETITIVE REPORT'!L31</f>
        <v>371</v>
      </c>
      <c r="M31" s="65">
        <f>'WEEKLY COMPETITIVE REPORT'!M31</f>
        <v>-54.60154241645244</v>
      </c>
      <c r="N31" s="15">
        <f t="shared" si="3"/>
        <v>112.03451119710714</v>
      </c>
      <c r="O31" s="38">
        <f>'WEEKLY COMPETITIVE REPORT'!O31</f>
        <v>11</v>
      </c>
      <c r="P31" s="15">
        <f>'WEEKLY COMPETITIVE REPORT'!P31/Y4</f>
        <v>1353.8032100488485</v>
      </c>
      <c r="Q31" s="15">
        <f>'WEEKLY COMPETITIVE REPORT'!Q31/Y17</f>
        <v>0.1425909907512143</v>
      </c>
      <c r="R31" s="23">
        <f>'WEEKLY COMPETITIVE REPORT'!R31</f>
        <v>195</v>
      </c>
      <c r="S31" s="23">
        <f>'WEEKLY COMPETITIVE REPORT'!S31</f>
        <v>412</v>
      </c>
      <c r="T31" s="65">
        <f>'WEEKLY COMPETITIVE REPORT'!T31</f>
        <v>-54.73635090993933</v>
      </c>
      <c r="U31" s="15">
        <f>'WEEKLY COMPETITIVE REPORT'!U31/Y4</f>
        <v>64258.19958129797</v>
      </c>
      <c r="V31" s="15">
        <f t="shared" si="4"/>
        <v>123.07301909534986</v>
      </c>
      <c r="W31" s="26">
        <f t="shared" si="5"/>
        <v>65612.00279134682</v>
      </c>
      <c r="X31" s="23">
        <f>'WEEKLY COMPETITIVE REPORT'!X31</f>
        <v>9175</v>
      </c>
      <c r="Y31" s="57">
        <f>'WEEKLY COMPETITIVE REPORT'!Y31</f>
        <v>9370</v>
      </c>
    </row>
    <row r="32" spans="1:25" ht="12.75">
      <c r="A32" s="51">
        <v>19</v>
      </c>
      <c r="B32" s="4">
        <f>'WEEKLY COMPETITIVE REPORT'!B32</f>
        <v>17</v>
      </c>
      <c r="C32" s="4" t="str">
        <f>'WEEKLY COMPETITIVE REPORT'!C32</f>
        <v>GET HIM TO THE GREEK</v>
      </c>
      <c r="D32" s="4" t="str">
        <f>'WEEKLY COMPETITIVE REPORT'!D32</f>
        <v>SUPERŽUR</v>
      </c>
      <c r="E32" s="4" t="str">
        <f>'WEEKLY COMPETITIVE REPORT'!E32</f>
        <v>UNI</v>
      </c>
      <c r="F32" s="4" t="str">
        <f>'WEEKLY COMPETITIVE REPORT'!F32</f>
        <v>Karantanija</v>
      </c>
      <c r="G32" s="38">
        <f>'WEEKLY COMPETITIVE REPORT'!G32</f>
        <v>9</v>
      </c>
      <c r="H32" s="38">
        <f>'WEEKLY COMPETITIVE REPORT'!H32</f>
        <v>9</v>
      </c>
      <c r="I32" s="15">
        <f>'WEEKLY COMPETITIVE REPORT'!I32/Y4</f>
        <v>960.2233077459874</v>
      </c>
      <c r="J32" s="15">
        <f>'WEEKLY COMPETITIVE REPORT'!J32/Y17</f>
        <v>0.07937986559318651</v>
      </c>
      <c r="K32" s="23">
        <f>'WEEKLY COMPETITIVE REPORT'!K32</f>
        <v>129</v>
      </c>
      <c r="L32" s="23">
        <f>'WEEKLY COMPETITIVE REPORT'!L32</f>
        <v>228</v>
      </c>
      <c r="M32" s="65">
        <f>'WEEKLY COMPETITIVE REPORT'!M32</f>
        <v>-42.33025984911987</v>
      </c>
      <c r="N32" s="15">
        <f t="shared" si="3"/>
        <v>106.69147863844304</v>
      </c>
      <c r="O32" s="38">
        <f>'WEEKLY COMPETITIVE REPORT'!O32</f>
        <v>9</v>
      </c>
      <c r="P32" s="15">
        <f>'WEEKLY COMPETITIVE REPORT'!P32/Y4</f>
        <v>1260.2930914166084</v>
      </c>
      <c r="Q32" s="15">
        <f>'WEEKLY COMPETITIVE REPORT'!Q32/Y17</f>
        <v>0.10632776631845099</v>
      </c>
      <c r="R32" s="23">
        <f>'WEEKLY COMPETITIVE REPORT'!R32</f>
        <v>176</v>
      </c>
      <c r="S32" s="23">
        <f>'WEEKLY COMPETITIVE REPORT'!S32</f>
        <v>329</v>
      </c>
      <c r="T32" s="65">
        <f>'WEEKLY COMPETITIVE REPORT'!T32</f>
        <v>-43.4918648310388</v>
      </c>
      <c r="U32" s="15">
        <f>'WEEKLY COMPETITIVE REPORT'!U32/Y4</f>
        <v>154083.74040474527</v>
      </c>
      <c r="V32" s="15">
        <f t="shared" si="4"/>
        <v>140.03256571295648</v>
      </c>
      <c r="W32" s="26">
        <f t="shared" si="5"/>
        <v>155344.0334961619</v>
      </c>
      <c r="X32" s="23">
        <f>'WEEKLY COMPETITIVE REPORT'!X32</f>
        <v>26009</v>
      </c>
      <c r="Y32" s="57">
        <f>'WEEKLY COMPETITIVE REPORT'!Y32</f>
        <v>26185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166</v>
      </c>
      <c r="I34" s="33">
        <f>SUM(I14:I33)</f>
        <v>175924.6336357293</v>
      </c>
      <c r="J34" s="32">
        <f>SUM(J14:J33)</f>
        <v>242419.751062252</v>
      </c>
      <c r="K34" s="32">
        <f>SUM(K14:K33)</f>
        <v>24451</v>
      </c>
      <c r="L34" s="32">
        <f>SUM(L14:L33)</f>
        <v>37106</v>
      </c>
      <c r="M34" s="65">
        <f>'WEEKLY COMPETITIVE REPORT'!M34</f>
        <v>-33.468454916367136</v>
      </c>
      <c r="N34" s="33">
        <f>I34/H34</f>
        <v>1059.7869496128271</v>
      </c>
      <c r="O34" s="41">
        <f>'WEEKLY COMPETITIVE REPORT'!O34</f>
        <v>166</v>
      </c>
      <c r="P34" s="32">
        <f>SUM(P14:P33)</f>
        <v>256595.95254710398</v>
      </c>
      <c r="Q34" s="32">
        <f>SUM(Q14:Q33)</f>
        <v>339664.9695423925</v>
      </c>
      <c r="R34" s="32">
        <f>SUM(R14:R33)</f>
        <v>38594</v>
      </c>
      <c r="S34" s="32">
        <f>SUM(S14:S33)</f>
        <v>55620</v>
      </c>
      <c r="T34" s="66">
        <f>P34/Q34-100%</f>
        <v>-0.24456162526033143</v>
      </c>
      <c r="U34" s="32">
        <f>SUM(U14:U33)</f>
        <v>1760956.8858148032</v>
      </c>
      <c r="V34" s="33">
        <f>P34/O34</f>
        <v>1545.758750283759</v>
      </c>
      <c r="W34" s="32">
        <f>SUM(W14:W33)</f>
        <v>2017552.838361907</v>
      </c>
      <c r="X34" s="32">
        <f>SUM(X14:X33)</f>
        <v>307734</v>
      </c>
      <c r="Y34" s="36">
        <f>SUM(Y14:Y33)</f>
        <v>346328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2010-10-07T12:33:34Z</dcterms:modified>
  <cp:category/>
  <cp:version/>
  <cp:contentType/>
  <cp:contentStatus/>
</cp:coreProperties>
</file>