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26" windowWidth="19560" windowHeight="72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<sst xmlns="http://schemas.openxmlformats.org/spreadsheetml/2006/main" count="258" uniqueCount="95">
  <si>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</si>
  <si>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</si>
  <si>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</si>
  <si>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</si>
  <si>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</si>
  <si>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</si>
  <si>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</si>
  <si>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</si>
  <si>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</si>
  <si>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</si>
  <si>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</si>
  <si>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</si>
  <si>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</si>
  <si>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</si>
  <si>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</si>
  <si>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</si>
  <si>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</si>
  <si>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</si>
  <si>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</si>
  <si>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</si>
  <si>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</si>
  <si>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</si>
  <si>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</si>
  <si>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</si>
  <si>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</si>
  <si>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</si>
  <si>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</si>
  <si>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</si>
  <si>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</si>
  <si>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</si>
  <si>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</si>
  <si>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</si>
  <si>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</si>
  <si>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</si>
  <si>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</si>
  <si>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</si>
  <si>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</si>
  <si>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</si>
  <si>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</si>
  <si>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</si>
  <si>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</si>
  <si>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</si>
  <si>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</si>
  <si>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</si>
  <si>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</si>
  <si>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</si>
  <si>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</si>
  <si>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</si>
  <si>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</si>
  <si>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</si>
  <si>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</si>
  <si>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</si>
  <si>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</si>
  <si>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</si>
  <si>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</si>
  <si>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PAR</t>
  </si>
  <si>
    <t>SONY</t>
  </si>
  <si>
    <t>TANGLED</t>
  </si>
  <si>
    <t>ZLATOLASKA</t>
  </si>
  <si>
    <t>BLACK SWAN</t>
  </si>
  <si>
    <t>ČRNI LABOD</t>
  </si>
  <si>
    <t>GULLVER'S TRAVELS</t>
  </si>
  <si>
    <t>GULLIVERJEVA POTOVANJA</t>
  </si>
  <si>
    <t>KING'S SPEECH</t>
  </si>
  <si>
    <t>KRALJEV GOVOR</t>
  </si>
  <si>
    <t>JUST GO WITH IT</t>
  </si>
  <si>
    <t>MOJA NEPRAVA ŽENA</t>
  </si>
  <si>
    <t>BIG MOMMAS: LIKE FATHER LIKE SON</t>
  </si>
  <si>
    <t>DEBELA MAMA: KAKERŠN OČE TAKŠEN SIN</t>
  </si>
  <si>
    <t>UNKNOWN</t>
  </si>
  <si>
    <t>NEZNANEC</t>
  </si>
  <si>
    <t>WB</t>
  </si>
  <si>
    <t>RANGO</t>
  </si>
  <si>
    <t>DRIVE ANGRY 3D</t>
  </si>
  <si>
    <t>DIVJA VOŽNJA 3D</t>
  </si>
  <si>
    <t>THE RABBIT HOLE</t>
  </si>
  <si>
    <t>ZAJČJA LUKNJA</t>
  </si>
  <si>
    <t>ADJUSTMENT BUREAU</t>
  </si>
  <si>
    <t>USODNI</t>
  </si>
  <si>
    <t>UNI</t>
  </si>
  <si>
    <t>JUSTIN BIEBER: NEVER SAY NEVER</t>
  </si>
  <si>
    <t>JUSTIN BIEBER: NIKOLI NE RECI NIKOLI</t>
  </si>
  <si>
    <t>HOW DO YOU KNOW</t>
  </si>
  <si>
    <t>KAKO VEŠ</t>
  </si>
  <si>
    <t>THE RITE</t>
  </si>
  <si>
    <t>OBRED</t>
  </si>
  <si>
    <t>PAUL</t>
  </si>
  <si>
    <t>25 - Mar</t>
  </si>
  <si>
    <t>27 - Mar</t>
  </si>
  <si>
    <t>24 - Mar</t>
  </si>
  <si>
    <t>30 - Mar</t>
  </si>
  <si>
    <t>LIMITLESS</t>
  </si>
  <si>
    <t>ODKLENJEN</t>
  </si>
  <si>
    <t>SUCKER PUNCH</t>
  </si>
  <si>
    <t>PRIKRITI UDAREC - BEG PRED RESNIČNOSTJO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</si>
</sst>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3">
      <selection activeCell="V12" sqref="V1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87</v>
      </c>
      <c r="L4" s="20"/>
      <c r="M4" s="83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0.7159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89</v>
      </c>
      <c r="L5" s="7"/>
      <c r="M5" s="84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40633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91</v>
      </c>
      <c r="D14" s="4" t="s">
        <v>92</v>
      </c>
      <c r="E14" s="15" t="s">
        <v>44</v>
      </c>
      <c r="F14" s="15" t="s">
        <v>36</v>
      </c>
      <c r="G14" s="37">
        <v>1</v>
      </c>
      <c r="H14" s="37">
        <v>9</v>
      </c>
      <c r="I14" s="14">
        <v>22889</v>
      </c>
      <c r="J14" s="14"/>
      <c r="K14" s="14">
        <v>4534</v>
      </c>
      <c r="L14" s="14"/>
      <c r="M14" s="64"/>
      <c r="N14" s="14">
        <f>I14/H14</f>
        <v>2543.222222222222</v>
      </c>
      <c r="O14" s="38">
        <v>9</v>
      </c>
      <c r="P14" s="14">
        <v>34471</v>
      </c>
      <c r="Q14" s="14"/>
      <c r="R14" s="14">
        <v>7542</v>
      </c>
      <c r="S14" s="14"/>
      <c r="T14" s="64"/>
      <c r="U14" s="75">
        <v>1462</v>
      </c>
      <c r="V14" s="14">
        <f>P14/O14</f>
        <v>3830.1111111111113</v>
      </c>
      <c r="W14" s="75">
        <f>SUM(U14,P14)</f>
        <v>35933</v>
      </c>
      <c r="X14" s="75">
        <v>588</v>
      </c>
      <c r="Y14" s="76">
        <f>SUM(X14,R14)</f>
        <v>8130</v>
      </c>
    </row>
    <row r="15" spans="1:25" ht="12.75">
      <c r="A15" s="72">
        <v>2</v>
      </c>
      <c r="B15" s="72">
        <v>1</v>
      </c>
      <c r="C15" s="4" t="s">
        <v>72</v>
      </c>
      <c r="D15" s="4" t="s">
        <v>72</v>
      </c>
      <c r="E15" s="15" t="s">
        <v>55</v>
      </c>
      <c r="F15" s="15" t="s">
        <v>36</v>
      </c>
      <c r="G15" s="37">
        <v>4</v>
      </c>
      <c r="H15" s="37">
        <v>10</v>
      </c>
      <c r="I15" s="14">
        <v>15202</v>
      </c>
      <c r="J15" s="14">
        <v>22517</v>
      </c>
      <c r="K15" s="88">
        <v>3107</v>
      </c>
      <c r="L15" s="88">
        <v>4615</v>
      </c>
      <c r="M15" s="64">
        <f>(I15/J15*100)-100</f>
        <v>-32.48656570591109</v>
      </c>
      <c r="N15" s="14">
        <f>I15/H15</f>
        <v>1520.2</v>
      </c>
      <c r="O15" s="73">
        <v>10</v>
      </c>
      <c r="P15" s="22">
        <v>18879</v>
      </c>
      <c r="Q15" s="22">
        <v>28484</v>
      </c>
      <c r="R15" s="22">
        <v>4041</v>
      </c>
      <c r="S15" s="22">
        <v>6145</v>
      </c>
      <c r="T15" s="64">
        <f>(P15/Q15*100)-100</f>
        <v>-33.72068529700884</v>
      </c>
      <c r="U15" s="75">
        <v>111613</v>
      </c>
      <c r="V15" s="14">
        <f>P15/O15</f>
        <v>1887.9</v>
      </c>
      <c r="W15" s="75">
        <f>SUM(U15,P15)</f>
        <v>130492</v>
      </c>
      <c r="X15" s="75">
        <v>24432</v>
      </c>
      <c r="Y15" s="76">
        <f>SUM(X15,R15)</f>
        <v>28473</v>
      </c>
    </row>
    <row r="16" spans="1:25" ht="12.75">
      <c r="A16" s="72">
        <v>3</v>
      </c>
      <c r="B16" s="72">
        <v>2</v>
      </c>
      <c r="C16" s="4" t="s">
        <v>84</v>
      </c>
      <c r="D16" s="4" t="s">
        <v>85</v>
      </c>
      <c r="E16" s="15" t="s">
        <v>71</v>
      </c>
      <c r="F16" s="15" t="s">
        <v>43</v>
      </c>
      <c r="G16" s="37">
        <v>2</v>
      </c>
      <c r="H16" s="37">
        <v>6</v>
      </c>
      <c r="I16" s="24">
        <v>9833</v>
      </c>
      <c r="J16" s="24">
        <v>15285</v>
      </c>
      <c r="K16" s="24">
        <v>1970</v>
      </c>
      <c r="L16" s="24">
        <v>3035</v>
      </c>
      <c r="M16" s="64">
        <f>(I16/J16*100)-100</f>
        <v>-35.668956493294075</v>
      </c>
      <c r="N16" s="14">
        <f>I16/H16</f>
        <v>1638.8333333333333</v>
      </c>
      <c r="O16" s="73">
        <v>6</v>
      </c>
      <c r="P16" s="14">
        <v>14042</v>
      </c>
      <c r="Q16" s="14">
        <v>22492</v>
      </c>
      <c r="R16" s="14">
        <v>3003</v>
      </c>
      <c r="S16" s="14">
        <v>4905</v>
      </c>
      <c r="T16" s="64">
        <f>(P16/Q16*100)-100</f>
        <v>-37.56891339142806</v>
      </c>
      <c r="U16" s="75">
        <v>23576</v>
      </c>
      <c r="V16" s="14">
        <f>P16/O16</f>
        <v>2340.3333333333335</v>
      </c>
      <c r="W16" s="75">
        <f>SUM(U16,P16)</f>
        <v>37618</v>
      </c>
      <c r="X16" s="75">
        <v>5130</v>
      </c>
      <c r="Y16" s="76">
        <f>SUM(X16,R16)</f>
        <v>8133</v>
      </c>
    </row>
    <row r="17" spans="1:25" ht="12.75">
      <c r="A17" s="72">
        <v>4</v>
      </c>
      <c r="B17" s="72">
        <v>3</v>
      </c>
      <c r="C17" s="4" t="s">
        <v>86</v>
      </c>
      <c r="D17" s="4" t="s">
        <v>86</v>
      </c>
      <c r="E17" s="15" t="s">
        <v>79</v>
      </c>
      <c r="F17" s="15" t="s">
        <v>36</v>
      </c>
      <c r="G17" s="37">
        <v>2</v>
      </c>
      <c r="H17" s="37">
        <v>6</v>
      </c>
      <c r="I17" s="24">
        <v>10244</v>
      </c>
      <c r="J17" s="24">
        <v>15128</v>
      </c>
      <c r="K17" s="24">
        <v>2082</v>
      </c>
      <c r="L17" s="24">
        <v>3053</v>
      </c>
      <c r="M17" s="64">
        <f>(I17/J17*100)-100</f>
        <v>-32.28450555261766</v>
      </c>
      <c r="N17" s="14">
        <f>I17/H17</f>
        <v>1707.3333333333333</v>
      </c>
      <c r="O17" s="73">
        <v>6</v>
      </c>
      <c r="P17" s="14">
        <v>13998</v>
      </c>
      <c r="Q17" s="14">
        <v>20824</v>
      </c>
      <c r="R17" s="14">
        <v>3121</v>
      </c>
      <c r="S17" s="14">
        <v>4659</v>
      </c>
      <c r="T17" s="64">
        <f>(P17/Q17*100)-100</f>
        <v>-32.7794852093738</v>
      </c>
      <c r="U17" s="75">
        <v>21750</v>
      </c>
      <c r="V17" s="14">
        <f>P17/O17</f>
        <v>2333</v>
      </c>
      <c r="W17" s="75">
        <f>SUM(U17,P17)</f>
        <v>35748</v>
      </c>
      <c r="X17" s="75">
        <v>4852</v>
      </c>
      <c r="Y17" s="76">
        <f>SUM(X17,R17)</f>
        <v>7973</v>
      </c>
    </row>
    <row r="18" spans="1:25" ht="13.5" customHeight="1">
      <c r="A18" s="72">
        <v>5</v>
      </c>
      <c r="B18" s="72">
        <v>4</v>
      </c>
      <c r="C18" s="89" t="s">
        <v>80</v>
      </c>
      <c r="D18" s="89" t="s">
        <v>81</v>
      </c>
      <c r="E18" s="15" t="s">
        <v>55</v>
      </c>
      <c r="F18" s="15" t="s">
        <v>36</v>
      </c>
      <c r="G18" s="37">
        <v>2</v>
      </c>
      <c r="H18" s="37">
        <v>5</v>
      </c>
      <c r="I18" s="14">
        <v>7539</v>
      </c>
      <c r="J18" s="14">
        <v>12615</v>
      </c>
      <c r="K18" s="24">
        <v>1399</v>
      </c>
      <c r="L18" s="24">
        <v>2265</v>
      </c>
      <c r="M18" s="64">
        <f>(I18/J18*100)-100</f>
        <v>-40.23781212841855</v>
      </c>
      <c r="N18" s="14">
        <f>I18/H18</f>
        <v>1507.8</v>
      </c>
      <c r="O18" s="37">
        <v>5</v>
      </c>
      <c r="P18" s="14">
        <v>9503</v>
      </c>
      <c r="Q18" s="14">
        <v>16472</v>
      </c>
      <c r="R18" s="14">
        <v>1874</v>
      </c>
      <c r="S18" s="14">
        <v>3161</v>
      </c>
      <c r="T18" s="64">
        <f>(P18/Q18*100)-100</f>
        <v>-42.308159300631374</v>
      </c>
      <c r="U18" s="85">
        <v>19203</v>
      </c>
      <c r="V18" s="14">
        <f>P18/O18</f>
        <v>1900.6</v>
      </c>
      <c r="W18" s="75">
        <f>SUM(U18,P18)</f>
        <v>28706</v>
      </c>
      <c r="X18" s="75">
        <v>3944</v>
      </c>
      <c r="Y18" s="76">
        <f>SUM(X18,R18)</f>
        <v>5818</v>
      </c>
    </row>
    <row r="19" spans="1:25" ht="12.75">
      <c r="A19" s="72">
        <v>6</v>
      </c>
      <c r="B19" s="72">
        <v>5</v>
      </c>
      <c r="C19" s="4" t="s">
        <v>65</v>
      </c>
      <c r="D19" s="4" t="s">
        <v>66</v>
      </c>
      <c r="E19" s="15" t="s">
        <v>56</v>
      </c>
      <c r="F19" s="15" t="s">
        <v>42</v>
      </c>
      <c r="G19" s="37">
        <v>7</v>
      </c>
      <c r="H19" s="37">
        <v>8</v>
      </c>
      <c r="I19" s="24">
        <v>7333</v>
      </c>
      <c r="J19" s="24">
        <v>10903</v>
      </c>
      <c r="K19" s="14">
        <v>1489</v>
      </c>
      <c r="L19" s="14">
        <v>2214</v>
      </c>
      <c r="M19" s="64">
        <f>(I19/J19*100)-100</f>
        <v>-32.743281665596626</v>
      </c>
      <c r="N19" s="14">
        <f>I19/H19</f>
        <v>916.625</v>
      </c>
      <c r="O19" s="73">
        <v>8</v>
      </c>
      <c r="P19" s="14">
        <v>9433</v>
      </c>
      <c r="Q19" s="14">
        <v>14610</v>
      </c>
      <c r="R19" s="14">
        <v>2049</v>
      </c>
      <c r="S19" s="14">
        <v>3185</v>
      </c>
      <c r="T19" s="64">
        <f>(P19/Q19*100)-100</f>
        <v>-35.43463381245722</v>
      </c>
      <c r="U19" s="75">
        <v>210142</v>
      </c>
      <c r="V19" s="14">
        <f>P19/O19</f>
        <v>1179.125</v>
      </c>
      <c r="W19" s="75">
        <f>SUM(U19,P19)</f>
        <v>219575</v>
      </c>
      <c r="X19" s="75">
        <v>46718</v>
      </c>
      <c r="Y19" s="76">
        <f>SUM(X19,R19)</f>
        <v>48767</v>
      </c>
    </row>
    <row r="20" spans="1:25" ht="12.75">
      <c r="A20" s="72">
        <v>7</v>
      </c>
      <c r="B20" s="72">
        <v>6</v>
      </c>
      <c r="C20" s="4" t="s">
        <v>63</v>
      </c>
      <c r="D20" s="4" t="s">
        <v>64</v>
      </c>
      <c r="E20" s="15" t="s">
        <v>44</v>
      </c>
      <c r="F20" s="15" t="s">
        <v>50</v>
      </c>
      <c r="G20" s="37">
        <v>8</v>
      </c>
      <c r="H20" s="37">
        <v>6</v>
      </c>
      <c r="I20" s="24">
        <v>6219</v>
      </c>
      <c r="J20" s="24">
        <v>9413</v>
      </c>
      <c r="K20" s="14">
        <v>1247</v>
      </c>
      <c r="L20" s="14">
        <v>2027</v>
      </c>
      <c r="M20" s="64">
        <f>(I20/J20*100)-100</f>
        <v>-33.93179645171571</v>
      </c>
      <c r="N20" s="14">
        <f>I20/H20</f>
        <v>1036.5</v>
      </c>
      <c r="O20" s="38">
        <v>6</v>
      </c>
      <c r="P20" s="14">
        <v>8909</v>
      </c>
      <c r="Q20" s="14">
        <v>13552</v>
      </c>
      <c r="R20" s="14">
        <v>1890</v>
      </c>
      <c r="S20" s="14">
        <v>3022</v>
      </c>
      <c r="T20" s="64">
        <f>(P20/Q20*100)-100</f>
        <v>-34.260625737898465</v>
      </c>
      <c r="U20" s="75">
        <v>186919</v>
      </c>
      <c r="V20" s="14">
        <f>P20/O20</f>
        <v>1484.8333333333333</v>
      </c>
      <c r="W20" s="75">
        <f>SUM(U20,P20)</f>
        <v>195828</v>
      </c>
      <c r="X20" s="75">
        <v>40881</v>
      </c>
      <c r="Y20" s="76">
        <f>SUM(X20,R20)</f>
        <v>42771</v>
      </c>
    </row>
    <row r="21" spans="1:25" ht="12.75">
      <c r="A21" s="72">
        <v>8</v>
      </c>
      <c r="B21" s="72">
        <v>7</v>
      </c>
      <c r="C21" s="4" t="s">
        <v>82</v>
      </c>
      <c r="D21" s="4" t="s">
        <v>83</v>
      </c>
      <c r="E21" s="15" t="s">
        <v>56</v>
      </c>
      <c r="F21" s="15" t="s">
        <v>42</v>
      </c>
      <c r="G21" s="37">
        <v>2</v>
      </c>
      <c r="H21" s="37">
        <v>5</v>
      </c>
      <c r="I21" s="14">
        <v>6348</v>
      </c>
      <c r="J21" s="14">
        <v>8800</v>
      </c>
      <c r="K21" s="14">
        <v>1227</v>
      </c>
      <c r="L21" s="14">
        <v>1714</v>
      </c>
      <c r="M21" s="64">
        <f>(I21/J21*100)-100</f>
        <v>-27.863636363636374</v>
      </c>
      <c r="N21" s="14">
        <f>I21/H21</f>
        <v>1269.6</v>
      </c>
      <c r="O21" s="38">
        <v>5</v>
      </c>
      <c r="P21" s="14">
        <v>8421</v>
      </c>
      <c r="Q21" s="14">
        <v>12051</v>
      </c>
      <c r="R21" s="14">
        <v>1746</v>
      </c>
      <c r="S21" s="14">
        <v>2532</v>
      </c>
      <c r="T21" s="64">
        <f>(P21/Q21*100)-100</f>
        <v>-30.12198157829225</v>
      </c>
      <c r="U21" s="75">
        <v>12888</v>
      </c>
      <c r="V21" s="14">
        <f>P21/O21</f>
        <v>1684.2</v>
      </c>
      <c r="W21" s="75">
        <f>SUM(U21,P21)</f>
        <v>21309</v>
      </c>
      <c r="X21" s="75">
        <v>2720</v>
      </c>
      <c r="Y21" s="76">
        <f>SUM(X21,R21)</f>
        <v>4466</v>
      </c>
    </row>
    <row r="22" spans="1:25" ht="12.75">
      <c r="A22" s="72">
        <v>9</v>
      </c>
      <c r="B22" s="72">
        <v>9</v>
      </c>
      <c r="C22" s="4" t="s">
        <v>57</v>
      </c>
      <c r="D22" s="4" t="s">
        <v>58</v>
      </c>
      <c r="E22" s="15" t="s">
        <v>47</v>
      </c>
      <c r="F22" s="15" t="s">
        <v>48</v>
      </c>
      <c r="G22" s="37">
        <v>9</v>
      </c>
      <c r="H22" s="37">
        <v>17</v>
      </c>
      <c r="I22" s="24">
        <v>5822</v>
      </c>
      <c r="J22" s="24">
        <v>7001</v>
      </c>
      <c r="K22" s="24">
        <v>1133</v>
      </c>
      <c r="L22" s="24">
        <v>1367</v>
      </c>
      <c r="M22" s="64">
        <f>(I22/J22*100)-100</f>
        <v>-16.840451364090853</v>
      </c>
      <c r="N22" s="14">
        <f>I22/H22</f>
        <v>342.47058823529414</v>
      </c>
      <c r="O22" s="37">
        <v>17</v>
      </c>
      <c r="P22" s="14">
        <v>6665</v>
      </c>
      <c r="Q22" s="14">
        <v>8568</v>
      </c>
      <c r="R22" s="14">
        <v>1305</v>
      </c>
      <c r="S22" s="14">
        <v>1707</v>
      </c>
      <c r="T22" s="64">
        <f>(P22/Q22*100)-100</f>
        <v>-22.21055088702147</v>
      </c>
      <c r="U22" s="75">
        <v>307292</v>
      </c>
      <c r="V22" s="14">
        <f>P22/O22</f>
        <v>392.05882352941177</v>
      </c>
      <c r="W22" s="75">
        <f>SUM(U22,P22)</f>
        <v>313957</v>
      </c>
      <c r="X22" s="75">
        <v>62664</v>
      </c>
      <c r="Y22" s="76">
        <f>SUM(X22,R22)</f>
        <v>63969</v>
      </c>
    </row>
    <row r="23" spans="1:25" ht="12.75">
      <c r="A23" s="72">
        <v>10</v>
      </c>
      <c r="B23" s="72" t="s">
        <v>51</v>
      </c>
      <c r="C23" s="4" t="s">
        <v>93</v>
      </c>
      <c r="D23" s="4" t="s">
        <v>94</v>
      </c>
      <c r="E23" s="15" t="s">
        <v>71</v>
      </c>
      <c r="F23" s="15" t="s">
        <v>43</v>
      </c>
      <c r="G23" s="37">
        <v>1</v>
      </c>
      <c r="H23" s="37">
        <v>6</v>
      </c>
      <c r="I23" s="24">
        <v>3693</v>
      </c>
      <c r="J23" s="24"/>
      <c r="K23" s="92">
        <v>741</v>
      </c>
      <c r="L23" s="92"/>
      <c r="M23" s="64"/>
      <c r="N23" s="14">
        <f>I23/H23</f>
        <v>615.5</v>
      </c>
      <c r="O23" s="37">
        <v>6</v>
      </c>
      <c r="P23" s="22">
        <v>5729</v>
      </c>
      <c r="Q23" s="22"/>
      <c r="R23" s="22">
        <v>1338</v>
      </c>
      <c r="S23" s="22"/>
      <c r="T23" s="64"/>
      <c r="U23" s="75">
        <v>675</v>
      </c>
      <c r="V23" s="14">
        <f>P23/O23</f>
        <v>954.8333333333334</v>
      </c>
      <c r="W23" s="75">
        <f>SUM(U23,P23)</f>
        <v>6404</v>
      </c>
      <c r="X23" s="77">
        <v>142</v>
      </c>
      <c r="Y23" s="76">
        <f>SUM(X23,R23)</f>
        <v>1480</v>
      </c>
    </row>
    <row r="24" spans="1:25" ht="12.75">
      <c r="A24" s="72">
        <v>11</v>
      </c>
      <c r="B24" s="72">
        <v>8</v>
      </c>
      <c r="C24" s="89" t="s">
        <v>77</v>
      </c>
      <c r="D24" s="89" t="s">
        <v>78</v>
      </c>
      <c r="E24" s="15" t="s">
        <v>79</v>
      </c>
      <c r="F24" s="15" t="s">
        <v>36</v>
      </c>
      <c r="G24" s="37">
        <v>3</v>
      </c>
      <c r="H24" s="37">
        <v>6</v>
      </c>
      <c r="I24" s="24">
        <v>3342</v>
      </c>
      <c r="J24" s="24">
        <v>6840</v>
      </c>
      <c r="K24" s="24">
        <v>655</v>
      </c>
      <c r="L24" s="24">
        <v>1358</v>
      </c>
      <c r="M24" s="64">
        <f>(I24/J24*100)-100</f>
        <v>-51.14035087719298</v>
      </c>
      <c r="N24" s="14">
        <f>I24/H24</f>
        <v>557</v>
      </c>
      <c r="O24" s="73">
        <v>6</v>
      </c>
      <c r="P24" s="14">
        <v>4944</v>
      </c>
      <c r="Q24" s="14">
        <v>9868</v>
      </c>
      <c r="R24" s="14">
        <v>1142</v>
      </c>
      <c r="S24" s="14">
        <v>2151</v>
      </c>
      <c r="T24" s="64">
        <f>(P24/Q24*100)-100</f>
        <v>-49.898662342926634</v>
      </c>
      <c r="U24" s="75">
        <v>26754</v>
      </c>
      <c r="V24" s="14">
        <f>P24/O24</f>
        <v>824</v>
      </c>
      <c r="W24" s="75">
        <f>SUM(U24,P24)</f>
        <v>31698</v>
      </c>
      <c r="X24" s="77">
        <v>5905</v>
      </c>
      <c r="Y24" s="76">
        <f>SUM(X24,R24)</f>
        <v>7047</v>
      </c>
    </row>
    <row r="25" spans="1:25" ht="12.75" customHeight="1">
      <c r="A25" s="51">
        <v>12</v>
      </c>
      <c r="B25" s="51">
        <v>12</v>
      </c>
      <c r="C25" s="4" t="s">
        <v>67</v>
      </c>
      <c r="D25" s="4" t="s">
        <v>68</v>
      </c>
      <c r="E25" s="15" t="s">
        <v>54</v>
      </c>
      <c r="F25" s="15" t="s">
        <v>42</v>
      </c>
      <c r="G25" s="37">
        <v>6</v>
      </c>
      <c r="H25" s="37">
        <v>5</v>
      </c>
      <c r="I25" s="24">
        <v>3588</v>
      </c>
      <c r="J25" s="24">
        <v>3849</v>
      </c>
      <c r="K25" s="92">
        <v>764</v>
      </c>
      <c r="L25" s="92">
        <v>776</v>
      </c>
      <c r="M25" s="64">
        <f>(I25/J25*100)-100</f>
        <v>-6.78098207326579</v>
      </c>
      <c r="N25" s="14">
        <f>I25/H25</f>
        <v>717.6</v>
      </c>
      <c r="O25" s="37">
        <v>5</v>
      </c>
      <c r="P25" s="22">
        <v>4462</v>
      </c>
      <c r="Q25" s="22">
        <v>4785</v>
      </c>
      <c r="R25" s="92">
        <v>986</v>
      </c>
      <c r="S25" s="92">
        <v>1011</v>
      </c>
      <c r="T25" s="64">
        <f>(P25/Q25*100)-100</f>
        <v>-6.750261233019856</v>
      </c>
      <c r="U25" s="77">
        <v>87001</v>
      </c>
      <c r="V25" s="14">
        <f>P25/O25</f>
        <v>892.4</v>
      </c>
      <c r="W25" s="75">
        <f>SUM(U25,P25)</f>
        <v>91463</v>
      </c>
      <c r="X25" s="75">
        <v>19475</v>
      </c>
      <c r="Y25" s="76">
        <f>SUM(X25,R25)</f>
        <v>20461</v>
      </c>
    </row>
    <row r="26" spans="1:25" ht="12.75" customHeight="1">
      <c r="A26" s="72">
        <v>13</v>
      </c>
      <c r="B26" s="72">
        <v>11</v>
      </c>
      <c r="C26" s="4" t="s">
        <v>73</v>
      </c>
      <c r="D26" s="4" t="s">
        <v>74</v>
      </c>
      <c r="E26" s="15" t="s">
        <v>71</v>
      </c>
      <c r="F26" s="15" t="s">
        <v>43</v>
      </c>
      <c r="G26" s="37">
        <v>4</v>
      </c>
      <c r="H26" s="37">
        <v>11</v>
      </c>
      <c r="I26" s="14">
        <v>3482</v>
      </c>
      <c r="J26" s="14">
        <v>4986</v>
      </c>
      <c r="K26" s="90">
        <v>572</v>
      </c>
      <c r="L26" s="90">
        <v>846</v>
      </c>
      <c r="M26" s="64">
        <f>(I26/J26*100)-100</f>
        <v>-30.164460489370242</v>
      </c>
      <c r="N26" s="14">
        <f>I26/H26</f>
        <v>316.54545454545456</v>
      </c>
      <c r="O26" s="73">
        <v>11</v>
      </c>
      <c r="P26" s="74">
        <v>4459</v>
      </c>
      <c r="Q26" s="74">
        <v>6636</v>
      </c>
      <c r="R26" s="74">
        <v>786</v>
      </c>
      <c r="S26" s="74">
        <v>1197</v>
      </c>
      <c r="T26" s="64">
        <f>(P26/Q26*100)-100</f>
        <v>-32.80590717299579</v>
      </c>
      <c r="U26" s="77">
        <v>39437</v>
      </c>
      <c r="V26" s="14">
        <f>P26/O26</f>
        <v>405.3636363636364</v>
      </c>
      <c r="W26" s="75">
        <f>SUM(U26,P26)</f>
        <v>43896</v>
      </c>
      <c r="X26" s="75">
        <v>7296</v>
      </c>
      <c r="Y26" s="76">
        <f>SUM(X26,R26)</f>
        <v>8082</v>
      </c>
    </row>
    <row r="27" spans="1:25" ht="12.75">
      <c r="A27" s="72">
        <v>14</v>
      </c>
      <c r="B27" s="72">
        <v>10</v>
      </c>
      <c r="C27" s="4" t="s">
        <v>69</v>
      </c>
      <c r="D27" s="4" t="s">
        <v>70</v>
      </c>
      <c r="E27" s="15" t="s">
        <v>71</v>
      </c>
      <c r="F27" s="15" t="s">
        <v>43</v>
      </c>
      <c r="G27" s="37">
        <v>5</v>
      </c>
      <c r="H27" s="37">
        <v>6</v>
      </c>
      <c r="I27" s="24">
        <v>2504</v>
      </c>
      <c r="J27" s="24">
        <v>5993</v>
      </c>
      <c r="K27" s="22">
        <v>469</v>
      </c>
      <c r="L27" s="22">
        <v>1176</v>
      </c>
      <c r="M27" s="64">
        <f>(I27/J27*100)-100</f>
        <v>-58.21792090772568</v>
      </c>
      <c r="N27" s="14">
        <f>I27/H27</f>
        <v>417.3333333333333</v>
      </c>
      <c r="O27" s="73">
        <v>6</v>
      </c>
      <c r="P27" s="14">
        <v>3555</v>
      </c>
      <c r="Q27" s="14">
        <v>8508</v>
      </c>
      <c r="R27" s="14">
        <v>705</v>
      </c>
      <c r="S27" s="14">
        <v>1795</v>
      </c>
      <c r="T27" s="64">
        <f>(P27/Q27*100)-100</f>
        <v>-58.21579689703808</v>
      </c>
      <c r="U27" s="85">
        <v>62019</v>
      </c>
      <c r="V27" s="14">
        <f>P27/O27</f>
        <v>592.5</v>
      </c>
      <c r="W27" s="75">
        <f>SUM(U27,P27)</f>
        <v>65574</v>
      </c>
      <c r="X27" s="77">
        <v>13218</v>
      </c>
      <c r="Y27" s="76">
        <f>SUM(X27,R27)</f>
        <v>13923</v>
      </c>
    </row>
    <row r="28" spans="1:25" ht="12.75">
      <c r="A28" s="72">
        <v>15</v>
      </c>
      <c r="B28" s="72">
        <v>14</v>
      </c>
      <c r="C28" s="4" t="s">
        <v>59</v>
      </c>
      <c r="D28" s="4" t="s">
        <v>60</v>
      </c>
      <c r="E28" s="15" t="s">
        <v>54</v>
      </c>
      <c r="F28" s="15" t="s">
        <v>42</v>
      </c>
      <c r="G28" s="37">
        <v>9</v>
      </c>
      <c r="H28" s="37">
        <v>3</v>
      </c>
      <c r="I28" s="24">
        <v>1585</v>
      </c>
      <c r="J28" s="24">
        <v>2916</v>
      </c>
      <c r="K28" s="14">
        <v>394</v>
      </c>
      <c r="L28" s="14">
        <v>617</v>
      </c>
      <c r="M28" s="64">
        <f>(I28/J28*100)-100</f>
        <v>-45.644718792866946</v>
      </c>
      <c r="N28" s="14">
        <f>I28/H28</f>
        <v>528.3333333333334</v>
      </c>
      <c r="O28" s="73">
        <v>3</v>
      </c>
      <c r="P28" s="22">
        <v>2333</v>
      </c>
      <c r="Q28" s="22">
        <v>4261</v>
      </c>
      <c r="R28" s="22">
        <v>558</v>
      </c>
      <c r="S28" s="22">
        <v>924</v>
      </c>
      <c r="T28" s="64">
        <f>(P28/Q28*100)-100</f>
        <v>-45.24759446139404</v>
      </c>
      <c r="U28" s="75">
        <v>124836</v>
      </c>
      <c r="V28" s="14">
        <f>P28/O28</f>
        <v>777.6666666666666</v>
      </c>
      <c r="W28" s="75">
        <f>SUM(U28,P28)</f>
        <v>127169</v>
      </c>
      <c r="X28" s="77">
        <v>27509</v>
      </c>
      <c r="Y28" s="76">
        <f>SUM(X28,R28)</f>
        <v>28067</v>
      </c>
    </row>
    <row r="29" spans="1:25" ht="12.75">
      <c r="A29" s="72">
        <v>16</v>
      </c>
      <c r="B29" s="72">
        <v>18</v>
      </c>
      <c r="C29" s="4" t="s">
        <v>52</v>
      </c>
      <c r="D29" s="4" t="s">
        <v>52</v>
      </c>
      <c r="E29" s="15" t="s">
        <v>53</v>
      </c>
      <c r="F29" s="15" t="s">
        <v>50</v>
      </c>
      <c r="G29" s="37">
        <v>21</v>
      </c>
      <c r="H29" s="37">
        <v>11</v>
      </c>
      <c r="I29" s="92">
        <v>1414</v>
      </c>
      <c r="J29" s="92">
        <v>1143</v>
      </c>
      <c r="K29" s="93">
        <v>319</v>
      </c>
      <c r="L29" s="93">
        <v>234</v>
      </c>
      <c r="M29" s="64">
        <f>(I29/J29*100)-100</f>
        <v>23.709536307961514</v>
      </c>
      <c r="N29" s="14">
        <f>I29/H29</f>
        <v>128.54545454545453</v>
      </c>
      <c r="O29" s="73">
        <v>11</v>
      </c>
      <c r="P29" s="22">
        <v>2043</v>
      </c>
      <c r="Q29" s="22">
        <v>1417</v>
      </c>
      <c r="R29" s="22">
        <v>508</v>
      </c>
      <c r="S29" s="22">
        <v>300</v>
      </c>
      <c r="T29" s="64">
        <f>(P29/Q29*100)-100</f>
        <v>44.177840508115736</v>
      </c>
      <c r="U29" s="75">
        <v>855518</v>
      </c>
      <c r="V29" s="14">
        <f>P29/O29</f>
        <v>185.72727272727272</v>
      </c>
      <c r="W29" s="75">
        <f>SUM(U29,P29)</f>
        <v>857561</v>
      </c>
      <c r="X29" s="75">
        <v>204863</v>
      </c>
      <c r="Y29" s="76">
        <f>SUM(X29,R29)</f>
        <v>205371</v>
      </c>
    </row>
    <row r="30" spans="1:25" ht="12.75">
      <c r="A30" s="72">
        <v>17</v>
      </c>
      <c r="B30" s="72">
        <v>19</v>
      </c>
      <c r="C30" s="4" t="s">
        <v>75</v>
      </c>
      <c r="D30" s="4" t="s">
        <v>76</v>
      </c>
      <c r="E30" s="15" t="s">
        <v>53</v>
      </c>
      <c r="F30" s="15" t="s">
        <v>50</v>
      </c>
      <c r="G30" s="37">
        <v>4</v>
      </c>
      <c r="H30" s="37">
        <v>2</v>
      </c>
      <c r="I30" s="24">
        <v>426</v>
      </c>
      <c r="J30" s="24">
        <v>777</v>
      </c>
      <c r="K30" s="90">
        <v>79</v>
      </c>
      <c r="L30" s="90">
        <v>234</v>
      </c>
      <c r="M30" s="64">
        <f>(I30/J30*100)-100</f>
        <v>-45.173745173745175</v>
      </c>
      <c r="N30" s="14">
        <f>I30/H30</f>
        <v>213</v>
      </c>
      <c r="O30" s="38">
        <v>2</v>
      </c>
      <c r="P30" s="14">
        <v>713</v>
      </c>
      <c r="Q30" s="14">
        <v>1193</v>
      </c>
      <c r="R30" s="14">
        <v>142</v>
      </c>
      <c r="S30" s="14">
        <v>245</v>
      </c>
      <c r="T30" s="64">
        <f>(P30/Q30*100)-100</f>
        <v>-40.2347024308466</v>
      </c>
      <c r="U30" s="75">
        <v>6685</v>
      </c>
      <c r="V30" s="14">
        <f>P30/O30</f>
        <v>356.5</v>
      </c>
      <c r="W30" s="75">
        <f>SUM(U30,P30)</f>
        <v>7398</v>
      </c>
      <c r="X30" s="75">
        <v>1388</v>
      </c>
      <c r="Y30" s="76">
        <f>SUM(X30,R30)</f>
        <v>1530</v>
      </c>
    </row>
    <row r="31" spans="1:25" ht="12.75">
      <c r="A31" s="72">
        <v>18</v>
      </c>
      <c r="B31" s="50">
        <v>20</v>
      </c>
      <c r="C31" s="4" t="s">
        <v>61</v>
      </c>
      <c r="D31" s="4" t="s">
        <v>62</v>
      </c>
      <c r="E31" s="15" t="s">
        <v>54</v>
      </c>
      <c r="F31" s="15" t="s">
        <v>42</v>
      </c>
      <c r="G31" s="37">
        <v>8</v>
      </c>
      <c r="H31" s="37">
        <v>14</v>
      </c>
      <c r="I31" s="24">
        <v>657</v>
      </c>
      <c r="J31" s="24">
        <v>633</v>
      </c>
      <c r="K31" s="24">
        <v>164</v>
      </c>
      <c r="L31" s="24">
        <v>145</v>
      </c>
      <c r="M31" s="64">
        <f>(I31/J31*100)-100</f>
        <v>3.7914691943127963</v>
      </c>
      <c r="N31" s="14">
        <f>I31/H31</f>
        <v>46.92857142857143</v>
      </c>
      <c r="O31" s="73">
        <v>14</v>
      </c>
      <c r="P31" s="22">
        <v>702</v>
      </c>
      <c r="Q31" s="22">
        <v>643</v>
      </c>
      <c r="R31" s="22">
        <v>174</v>
      </c>
      <c r="S31" s="22">
        <v>147</v>
      </c>
      <c r="T31" s="64">
        <f>(P31/Q31*100)-100</f>
        <v>9.175738724727836</v>
      </c>
      <c r="U31" s="80">
        <v>88231</v>
      </c>
      <c r="V31" s="14">
        <f>P31/O31</f>
        <v>50.142857142857146</v>
      </c>
      <c r="W31" s="75">
        <f>SUM(U31,P31)</f>
        <v>88933</v>
      </c>
      <c r="X31" s="75">
        <v>18022</v>
      </c>
      <c r="Y31" s="76">
        <f>SUM(X31,R31)</f>
        <v>18196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90"/>
      <c r="L32" s="90"/>
      <c r="M32" s="64"/>
      <c r="N32" s="14"/>
      <c r="O32" s="38"/>
      <c r="P32" s="14"/>
      <c r="Q32" s="14"/>
      <c r="R32" s="14"/>
      <c r="S32" s="14"/>
      <c r="T32" s="64"/>
      <c r="U32" s="80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88"/>
      <c r="L33" s="88"/>
      <c r="M33" s="64"/>
      <c r="N33" s="14"/>
      <c r="O33" s="73"/>
      <c r="P33" s="14"/>
      <c r="Q33" s="14"/>
      <c r="R33" s="14"/>
      <c r="S33" s="14"/>
      <c r="T33" s="64"/>
      <c r="U33" s="80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136</v>
      </c>
      <c r="I34" s="31">
        <f>SUM(I14:I33)</f>
        <v>112120</v>
      </c>
      <c r="J34" s="31">
        <v>232940</v>
      </c>
      <c r="K34" s="31">
        <f>SUM(K14:K33)</f>
        <v>22345</v>
      </c>
      <c r="L34" s="31">
        <v>44683</v>
      </c>
      <c r="M34" s="68">
        <f>(I34/J34*100)-100</f>
        <v>-51.86743367390744</v>
      </c>
      <c r="N34" s="32">
        <f>I34/H34</f>
        <v>824.4117647058823</v>
      </c>
      <c r="O34" s="34">
        <f>SUM(O14:O33)</f>
        <v>136</v>
      </c>
      <c r="P34" s="31">
        <f>SUM(P14:P33)</f>
        <v>153261</v>
      </c>
      <c r="Q34" s="31">
        <v>348995</v>
      </c>
      <c r="R34" s="31">
        <f>SUM(R14:R33)</f>
        <v>32910</v>
      </c>
      <c r="S34" s="31">
        <v>70166</v>
      </c>
      <c r="T34" s="68">
        <f>(P34/Q34*100)-100</f>
        <v>-56.08504419834095</v>
      </c>
      <c r="U34" s="78">
        <f>SUM(U14:U33)</f>
        <v>2186001</v>
      </c>
      <c r="V34" s="32">
        <f>P34/O34</f>
        <v>1126.9191176470588</v>
      </c>
      <c r="W34" s="75">
        <f>SUM(U34,P34)</f>
        <v>2339262</v>
      </c>
      <c r="X34" s="79">
        <f>SUM(X14:X33)</f>
        <v>489747</v>
      </c>
      <c r="Y34" s="35">
        <f>SUM(Y14:Y33)</f>
        <v>522657</v>
      </c>
    </row>
    <row r="35" spans="9:12" ht="12.75">
      <c r="I35" s="23"/>
      <c r="J35" s="23"/>
      <c r="K35" s="23"/>
      <c r="L35" s="23"/>
    </row>
    <row r="36" ht="12.75">
      <c r="Y36" s="94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25 - Mar</v>
      </c>
      <c r="L4" s="20"/>
      <c r="M4" s="62" t="str">
        <f>'WEEKLY COMPETITIVE REPORT'!M4</f>
        <v>27 - Mar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0.7159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24 - Mar</v>
      </c>
      <c r="L5" s="7"/>
      <c r="M5" s="63" t="str">
        <f>'WEEKLY COMPETITIVE REPORT'!M5</f>
        <v>30 - Mar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12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40633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LIMITLESS</v>
      </c>
      <c r="D14" s="4" t="str">
        <f>'WEEKLY COMPETITIVE REPORT'!D14</f>
        <v>ODKLENJEN</v>
      </c>
      <c r="E14" s="4" t="str">
        <f>'WEEKLY COMPETITIVE REPORT'!E14</f>
        <v>INDEP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31972.342505936584</v>
      </c>
      <c r="J14" s="14">
        <f>'WEEKLY COMPETITIVE REPORT'!J14/Y4</f>
        <v>0</v>
      </c>
      <c r="K14" s="22">
        <f>'WEEKLY COMPETITIVE REPORT'!K14</f>
        <v>4534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3552.48250065962</v>
      </c>
      <c r="O14" s="37">
        <f>'WEEKLY COMPETITIVE REPORT'!O14</f>
        <v>9</v>
      </c>
      <c r="P14" s="14">
        <f>'WEEKLY COMPETITIVE REPORT'!P14/Y4</f>
        <v>48150.57968990083</v>
      </c>
      <c r="Q14" s="14">
        <f>'WEEKLY COMPETITIVE REPORT'!Q14/Y4</f>
        <v>0</v>
      </c>
      <c r="R14" s="22">
        <f>'WEEKLY COMPETITIVE REPORT'!R14</f>
        <v>7542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2042.184662662383</v>
      </c>
      <c r="V14" s="14">
        <f aca="true" t="shared" si="1" ref="V14:V20">P14/O14</f>
        <v>5350.0644099889805</v>
      </c>
      <c r="W14" s="25">
        <f aca="true" t="shared" si="2" ref="W14:W20">P14+U14</f>
        <v>50192.76435256321</v>
      </c>
      <c r="X14" s="22">
        <f>'WEEKLY COMPETITIVE REPORT'!X14</f>
        <v>588</v>
      </c>
      <c r="Y14" s="56">
        <f>'WEEKLY COMPETITIVE REPORT'!Y14</f>
        <v>8130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RANGO</v>
      </c>
      <c r="D15" s="4" t="str">
        <f>'WEEKLY COMPETITIVE REPORT'!D15</f>
        <v>RANGO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4</v>
      </c>
      <c r="H15" s="37">
        <f>'WEEKLY COMPETITIVE REPORT'!H15</f>
        <v>10</v>
      </c>
      <c r="I15" s="14">
        <f>'WEEKLY COMPETITIVE REPORT'!I15/Y4</f>
        <v>21234.80933091214</v>
      </c>
      <c r="J15" s="14">
        <f>'WEEKLY COMPETITIVE REPORT'!J15/Y4</f>
        <v>31452.716859896635</v>
      </c>
      <c r="K15" s="22">
        <f>'WEEKLY COMPETITIVE REPORT'!K15</f>
        <v>3107</v>
      </c>
      <c r="L15" s="22">
        <f>'WEEKLY COMPETITIVE REPORT'!L15</f>
        <v>4615</v>
      </c>
      <c r="M15" s="64">
        <f>'WEEKLY COMPETITIVE REPORT'!M15</f>
        <v>-32.48656570591109</v>
      </c>
      <c r="N15" s="14">
        <f t="shared" si="0"/>
        <v>2123.480933091214</v>
      </c>
      <c r="O15" s="37">
        <f>'WEEKLY COMPETITIVE REPORT'!O15</f>
        <v>10</v>
      </c>
      <c r="P15" s="14">
        <f>'WEEKLY COMPETITIVE REPORT'!P15/Y4</f>
        <v>26371.00153652745</v>
      </c>
      <c r="Q15" s="14">
        <f>'WEEKLY COMPETITIVE REPORT'!Q15/Y4</f>
        <v>39787.67984355357</v>
      </c>
      <c r="R15" s="22">
        <f>'WEEKLY COMPETITIVE REPORT'!R15</f>
        <v>4041</v>
      </c>
      <c r="S15" s="22">
        <f>'WEEKLY COMPETITIVE REPORT'!S15</f>
        <v>6145</v>
      </c>
      <c r="T15" s="64">
        <f>'WEEKLY COMPETITIVE REPORT'!T15</f>
        <v>-33.72068529700884</v>
      </c>
      <c r="U15" s="14">
        <f>'WEEKLY COMPETITIVE REPORT'!U15/Y4</f>
        <v>155905.85277273363</v>
      </c>
      <c r="V15" s="14">
        <f t="shared" si="1"/>
        <v>2637.1001536527447</v>
      </c>
      <c r="W15" s="25">
        <f t="shared" si="2"/>
        <v>182276.85430926108</v>
      </c>
      <c r="X15" s="22">
        <f>'WEEKLY COMPETITIVE REPORT'!X15</f>
        <v>24432</v>
      </c>
      <c r="Y15" s="56">
        <f>'WEEKLY COMPETITIVE REPORT'!Y15</f>
        <v>28473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THE RITE</v>
      </c>
      <c r="D16" s="4" t="str">
        <f>'WEEKLY COMPETITIVE REPORT'!D16</f>
        <v>OBRED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6</v>
      </c>
      <c r="I16" s="14">
        <f>'WEEKLY COMPETITIVE REPORT'!I16/Y4</f>
        <v>13735.158541695768</v>
      </c>
      <c r="J16" s="14">
        <f>'WEEKLY COMPETITIVE REPORT'!J16/Y4</f>
        <v>21350.747311076968</v>
      </c>
      <c r="K16" s="22">
        <f>'WEEKLY COMPETITIVE REPORT'!K16</f>
        <v>1970</v>
      </c>
      <c r="L16" s="22">
        <f>'WEEKLY COMPETITIVE REPORT'!L16</f>
        <v>3035</v>
      </c>
      <c r="M16" s="64">
        <f>'WEEKLY COMPETITIVE REPORT'!M16</f>
        <v>-35.668956493294075</v>
      </c>
      <c r="N16" s="14">
        <f t="shared" si="0"/>
        <v>2289.193090282628</v>
      </c>
      <c r="O16" s="37">
        <f>'WEEKLY COMPETITIVE REPORT'!O16</f>
        <v>6</v>
      </c>
      <c r="P16" s="14">
        <f>'WEEKLY COMPETITIVE REPORT'!P16/Y4</f>
        <v>19614.471294873587</v>
      </c>
      <c r="Q16" s="14">
        <f>'WEEKLY COMPETITIVE REPORT'!Q16/Y4</f>
        <v>31417.795781533736</v>
      </c>
      <c r="R16" s="22">
        <f>'WEEKLY COMPETITIVE REPORT'!R16</f>
        <v>3003</v>
      </c>
      <c r="S16" s="22">
        <f>'WEEKLY COMPETITIVE REPORT'!S16</f>
        <v>4905</v>
      </c>
      <c r="T16" s="64">
        <f>'WEEKLY COMPETITIVE REPORT'!T16</f>
        <v>-37.56891339142806</v>
      </c>
      <c r="U16" s="14">
        <f>'WEEKLY COMPETITIVE REPORT'!U16/Y4</f>
        <v>32931.97373934907</v>
      </c>
      <c r="V16" s="14">
        <f t="shared" si="1"/>
        <v>3269.0785491455977</v>
      </c>
      <c r="W16" s="25">
        <f t="shared" si="2"/>
        <v>52546.44503422266</v>
      </c>
      <c r="X16" s="22">
        <f>'WEEKLY COMPETITIVE REPORT'!X16</f>
        <v>5130</v>
      </c>
      <c r="Y16" s="56">
        <f>'WEEKLY COMPETITIVE REPORT'!Y16</f>
        <v>8133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PAUL</v>
      </c>
      <c r="D17" s="4" t="str">
        <f>'WEEKLY COMPETITIVE REPORT'!D17</f>
        <v>PAUL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6</v>
      </c>
      <c r="I17" s="14">
        <f>'WEEKLY COMPETITIVE REPORT'!I17/Y4</f>
        <v>14309.261069981842</v>
      </c>
      <c r="J17" s="14">
        <f>'WEEKLY COMPETITIVE REPORT'!J17/Y4</f>
        <v>21131.442938957956</v>
      </c>
      <c r="K17" s="22">
        <f>'WEEKLY COMPETITIVE REPORT'!K17</f>
        <v>2082</v>
      </c>
      <c r="L17" s="22">
        <f>'WEEKLY COMPETITIVE REPORT'!L17</f>
        <v>3053</v>
      </c>
      <c r="M17" s="64">
        <f>'WEEKLY COMPETITIVE REPORT'!M17</f>
        <v>-32.28450555261766</v>
      </c>
      <c r="N17" s="14">
        <f t="shared" si="0"/>
        <v>2384.8768449969734</v>
      </c>
      <c r="O17" s="37">
        <f>'WEEKLY COMPETITIVE REPORT'!O17</f>
        <v>6</v>
      </c>
      <c r="P17" s="14">
        <f>'WEEKLY COMPETITIVE REPORT'!P17/Y4</f>
        <v>19553.01019695488</v>
      </c>
      <c r="Q17" s="14">
        <f>'WEEKLY COMPETITIVE REPORT'!Q17/Y4</f>
        <v>29087.861433161055</v>
      </c>
      <c r="R17" s="22">
        <f>'WEEKLY COMPETITIVE REPORT'!R17</f>
        <v>3121</v>
      </c>
      <c r="S17" s="22">
        <f>'WEEKLY COMPETITIVE REPORT'!S17</f>
        <v>4659</v>
      </c>
      <c r="T17" s="64">
        <f>'WEEKLY COMPETITIVE REPORT'!T17</f>
        <v>-32.7794852093738</v>
      </c>
      <c r="U17" s="14">
        <f>'WEEKLY COMPETITIVE REPORT'!U17/Y4</f>
        <v>30381.338175722867</v>
      </c>
      <c r="V17" s="14">
        <f t="shared" si="1"/>
        <v>3258.8350328258134</v>
      </c>
      <c r="W17" s="25">
        <f t="shared" si="2"/>
        <v>49934.34837267775</v>
      </c>
      <c r="X17" s="22">
        <f>'WEEKLY COMPETITIVE REPORT'!X17</f>
        <v>4852</v>
      </c>
      <c r="Y17" s="56">
        <f>'WEEKLY COMPETITIVE REPORT'!Y17</f>
        <v>7973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JUSTIN BIEBER: NEVER SAY NEVER</v>
      </c>
      <c r="D18" s="4" t="str">
        <f>'WEEKLY COMPETITIVE REPORT'!D18</f>
        <v>JUSTIN BIEBER: NIKOLI NE RECI NIKOLI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5</v>
      </c>
      <c r="I18" s="14">
        <f>'WEEKLY COMPETITIVE REPORT'!I18/Y4</f>
        <v>10530.800391116078</v>
      </c>
      <c r="J18" s="14">
        <f>'WEEKLY COMPETITIVE REPORT'!J18/Y4</f>
        <v>17621.176141919263</v>
      </c>
      <c r="K18" s="22">
        <f>'WEEKLY COMPETITIVE REPORT'!K18</f>
        <v>1399</v>
      </c>
      <c r="L18" s="22">
        <f>'WEEKLY COMPETITIVE REPORT'!L18</f>
        <v>2265</v>
      </c>
      <c r="M18" s="64">
        <f>'WEEKLY COMPETITIVE REPORT'!M18</f>
        <v>-40.23781212841855</v>
      </c>
      <c r="N18" s="14">
        <f t="shared" si="0"/>
        <v>2106.1600782232154</v>
      </c>
      <c r="O18" s="37">
        <f>'WEEKLY COMPETITIVE REPORT'!O18</f>
        <v>5</v>
      </c>
      <c r="P18" s="14">
        <f>'WEEKLY COMPETITIVE REPORT'!P18/Y4</f>
        <v>13274.20030730549</v>
      </c>
      <c r="Q18" s="14">
        <f>'WEEKLY COMPETITIVE REPORT'!Q18/Y4</f>
        <v>23008.800111747452</v>
      </c>
      <c r="R18" s="22">
        <f>'WEEKLY COMPETITIVE REPORT'!R18</f>
        <v>1874</v>
      </c>
      <c r="S18" s="22">
        <f>'WEEKLY COMPETITIVE REPORT'!S18</f>
        <v>3161</v>
      </c>
      <c r="T18" s="64">
        <f>'WEEKLY COMPETITIVE REPORT'!T18</f>
        <v>-42.308159300631374</v>
      </c>
      <c r="U18" s="14">
        <f>'WEEKLY COMPETITIVE REPORT'!U18/Y4</f>
        <v>26823.57871211063</v>
      </c>
      <c r="V18" s="14">
        <f t="shared" si="1"/>
        <v>2654.840061461098</v>
      </c>
      <c r="W18" s="25">
        <f t="shared" si="2"/>
        <v>40097.77901941612</v>
      </c>
      <c r="X18" s="22">
        <f>'WEEKLY COMPETITIVE REPORT'!X18</f>
        <v>3944</v>
      </c>
      <c r="Y18" s="56">
        <f>'WEEKLY COMPETITIVE REPORT'!Y18</f>
        <v>5818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JUST GO WITH IT</v>
      </c>
      <c r="D19" s="4" t="str">
        <f>'WEEKLY COMPETITIVE REPORT'!D19</f>
        <v>MOJA NEPRAVA ŽENA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7</v>
      </c>
      <c r="H19" s="37">
        <f>'WEEKLY COMPETITIVE REPORT'!H19</f>
        <v>8</v>
      </c>
      <c r="I19" s="14">
        <f>'WEEKLY COMPETITIVE REPORT'!I19/Y4</f>
        <v>10243.050705405783</v>
      </c>
      <c r="J19" s="14">
        <f>'WEEKLY COMPETITIVE REPORT'!J19/Y4</f>
        <v>15229.780695627882</v>
      </c>
      <c r="K19" s="22">
        <f>'WEEKLY COMPETITIVE REPORT'!K19</f>
        <v>1489</v>
      </c>
      <c r="L19" s="22">
        <f>'WEEKLY COMPETITIVE REPORT'!L19</f>
        <v>2214</v>
      </c>
      <c r="M19" s="64">
        <f>'WEEKLY COMPETITIVE REPORT'!M19</f>
        <v>-32.743281665596626</v>
      </c>
      <c r="N19" s="14">
        <f t="shared" si="0"/>
        <v>1280.381338175723</v>
      </c>
      <c r="O19" s="37">
        <f>'WEEKLY COMPETITIVE REPORT'!O19</f>
        <v>8</v>
      </c>
      <c r="P19" s="14">
        <f>'WEEKLY COMPETITIVE REPORT'!P19/Y4</f>
        <v>13176.42128788937</v>
      </c>
      <c r="Q19" s="14">
        <f>'WEEKLY COMPETITIVE REPORT'!Q19/Y4</f>
        <v>20407.87819527867</v>
      </c>
      <c r="R19" s="22">
        <f>'WEEKLY COMPETITIVE REPORT'!R19</f>
        <v>2049</v>
      </c>
      <c r="S19" s="22">
        <f>'WEEKLY COMPETITIVE REPORT'!S19</f>
        <v>3185</v>
      </c>
      <c r="T19" s="64">
        <f>'WEEKLY COMPETITIVE REPORT'!T19</f>
        <v>-35.43463381245722</v>
      </c>
      <c r="U19" s="14">
        <f>'WEEKLY COMPETITIVE REPORT'!U19/Y4</f>
        <v>293535.40997346</v>
      </c>
      <c r="V19" s="14">
        <f t="shared" si="1"/>
        <v>1647.0526609861713</v>
      </c>
      <c r="W19" s="25">
        <f t="shared" si="2"/>
        <v>306711.8312613494</v>
      </c>
      <c r="X19" s="22">
        <f>'WEEKLY COMPETITIVE REPORT'!X19</f>
        <v>46718</v>
      </c>
      <c r="Y19" s="56">
        <f>'WEEKLY COMPETITIVE REPORT'!Y19</f>
        <v>48767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KING'S SPEECH</v>
      </c>
      <c r="D20" s="4" t="str">
        <f>'WEEKLY COMPETITIVE REPORT'!D20</f>
        <v>KRALJEV GOVOR</v>
      </c>
      <c r="E20" s="4" t="str">
        <f>'WEEKLY COMPETITIVE REPORT'!E20</f>
        <v>INDEP</v>
      </c>
      <c r="F20" s="4" t="str">
        <f>'WEEKLY COMPETITIVE REPORT'!F20</f>
        <v>Cinemania</v>
      </c>
      <c r="G20" s="37">
        <f>'WEEKLY COMPETITIVE REPORT'!G20</f>
        <v>8</v>
      </c>
      <c r="H20" s="37">
        <f>'WEEKLY COMPETITIVE REPORT'!H20</f>
        <v>6</v>
      </c>
      <c r="I20" s="14">
        <f>'WEEKLY COMPETITIVE REPORT'!I20/Y4</f>
        <v>8686.967453554966</v>
      </c>
      <c r="J20" s="14">
        <f>'WEEKLY COMPETITIVE REPORT'!J20/Y4</f>
        <v>13148.48442519905</v>
      </c>
      <c r="K20" s="22">
        <f>'WEEKLY COMPETITIVE REPORT'!K20</f>
        <v>1247</v>
      </c>
      <c r="L20" s="22">
        <f>'WEEKLY COMPETITIVE REPORT'!L20</f>
        <v>2027</v>
      </c>
      <c r="M20" s="64">
        <f>'WEEKLY COMPETITIVE REPORT'!M20</f>
        <v>-33.93179645171571</v>
      </c>
      <c r="N20" s="14">
        <f t="shared" si="0"/>
        <v>1447.8279089258276</v>
      </c>
      <c r="O20" s="37">
        <f>'WEEKLY COMPETITIVE REPORT'!O20</f>
        <v>6</v>
      </c>
      <c r="P20" s="14">
        <f>'WEEKLY COMPETITIVE REPORT'!P20/Y4</f>
        <v>12444.475485402989</v>
      </c>
      <c r="Q20" s="14">
        <f>'WEEKLY COMPETITIVE REPORT'!Q20/Y4</f>
        <v>18930.01815896075</v>
      </c>
      <c r="R20" s="22">
        <f>'WEEKLY COMPETITIVE REPORT'!R20</f>
        <v>1890</v>
      </c>
      <c r="S20" s="22">
        <f>'WEEKLY COMPETITIVE REPORT'!S20</f>
        <v>3022</v>
      </c>
      <c r="T20" s="64">
        <f>'WEEKLY COMPETITIVE REPORT'!T20</f>
        <v>-34.260625737898465</v>
      </c>
      <c r="U20" s="14">
        <f>'WEEKLY COMPETITIVE REPORT'!U20/Y4</f>
        <v>261096.52186059506</v>
      </c>
      <c r="V20" s="14">
        <f t="shared" si="1"/>
        <v>2074.0792475671647</v>
      </c>
      <c r="W20" s="25">
        <f t="shared" si="2"/>
        <v>273540.99734599807</v>
      </c>
      <c r="X20" s="22">
        <f>'WEEKLY COMPETITIVE REPORT'!X20</f>
        <v>40881</v>
      </c>
      <c r="Y20" s="56">
        <f>'WEEKLY COMPETITIVE REPORT'!Y20</f>
        <v>42771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HOW DO YOU KNOW</v>
      </c>
      <c r="D21" s="4" t="str">
        <f>'WEEKLY COMPETITIVE REPORT'!D21</f>
        <v>KAKO VEŠ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2</v>
      </c>
      <c r="H21" s="37">
        <f>'WEEKLY COMPETITIVE REPORT'!H21</f>
        <v>5</v>
      </c>
      <c r="I21" s="14">
        <f>'WEEKLY COMPETITIVE REPORT'!I21/Y4</f>
        <v>8867.160217907529</v>
      </c>
      <c r="J21" s="14">
        <f>'WEEKLY COMPETITIVE REPORT'!J21/Y4</f>
        <v>12292.219583740747</v>
      </c>
      <c r="K21" s="22">
        <f>'WEEKLY COMPETITIVE REPORT'!K21</f>
        <v>1227</v>
      </c>
      <c r="L21" s="22">
        <f>'WEEKLY COMPETITIVE REPORT'!L21</f>
        <v>1714</v>
      </c>
      <c r="M21" s="64">
        <f>'WEEKLY COMPETITIVE REPORT'!M21</f>
        <v>-27.863636363636374</v>
      </c>
      <c r="N21" s="14">
        <f aca="true" t="shared" si="3" ref="N21:N33">I21/H21</f>
        <v>1773.4320435815057</v>
      </c>
      <c r="O21" s="37">
        <f>'WEEKLY COMPETITIVE REPORT'!O21</f>
        <v>5</v>
      </c>
      <c r="P21" s="14">
        <f>'WEEKLY COMPETITIVE REPORT'!P21/Y4</f>
        <v>11762.816035759184</v>
      </c>
      <c r="Q21" s="14">
        <f>'WEEKLY COMPETITIVE REPORT'!Q21/Y4</f>
        <v>16833.35661405224</v>
      </c>
      <c r="R21" s="22">
        <f>'WEEKLY COMPETITIVE REPORT'!R21</f>
        <v>1746</v>
      </c>
      <c r="S21" s="22">
        <f>'WEEKLY COMPETITIVE REPORT'!S21</f>
        <v>2532</v>
      </c>
      <c r="T21" s="64">
        <f>'WEEKLY COMPETITIVE REPORT'!T21</f>
        <v>-30.12198157829225</v>
      </c>
      <c r="U21" s="14">
        <f>'WEEKLY COMPETITIVE REPORT'!U21/Y4</f>
        <v>18002.51431764213</v>
      </c>
      <c r="V21" s="14">
        <f aca="true" t="shared" si="4" ref="V21:V33">P21/O21</f>
        <v>2352.5632071518367</v>
      </c>
      <c r="W21" s="25">
        <f aca="true" t="shared" si="5" ref="W21:W33">P21+U21</f>
        <v>29765.330353401314</v>
      </c>
      <c r="X21" s="22">
        <f>'WEEKLY COMPETITIVE REPORT'!X21</f>
        <v>2720</v>
      </c>
      <c r="Y21" s="56">
        <f>'WEEKLY COMPETITIVE REPORT'!Y21</f>
        <v>4466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TANGLED</v>
      </c>
      <c r="D22" s="4" t="str">
        <f>'WEEKLY COMPETITIVE REPORT'!D22</f>
        <v>ZLATOLASKA</v>
      </c>
      <c r="E22" s="4" t="str">
        <f>'WEEKLY COMPETITIVE REPORT'!E22</f>
        <v>WDI</v>
      </c>
      <c r="F22" s="4" t="str">
        <f>'WEEKLY COMPETITIVE REPORT'!F22</f>
        <v>CENEX</v>
      </c>
      <c r="G22" s="37">
        <f>'WEEKLY COMPETITIVE REPORT'!G22</f>
        <v>9</v>
      </c>
      <c r="H22" s="37">
        <f>'WEEKLY COMPETITIVE REPORT'!H22</f>
        <v>17</v>
      </c>
      <c r="I22" s="14">
        <f>'WEEKLY COMPETITIVE REPORT'!I22/Y4</f>
        <v>8132.420729152116</v>
      </c>
      <c r="J22" s="14">
        <f>'WEEKLY COMPETITIVE REPORT'!J22/Y4</f>
        <v>9779.298784746474</v>
      </c>
      <c r="K22" s="22">
        <f>'WEEKLY COMPETITIVE REPORT'!K22</f>
        <v>1133</v>
      </c>
      <c r="L22" s="22">
        <f>'WEEKLY COMPETITIVE REPORT'!L22</f>
        <v>1367</v>
      </c>
      <c r="M22" s="64">
        <f>'WEEKLY COMPETITIVE REPORT'!M22</f>
        <v>-16.840451364090853</v>
      </c>
      <c r="N22" s="14">
        <f t="shared" si="3"/>
        <v>478.3776899501245</v>
      </c>
      <c r="O22" s="37">
        <f>'WEEKLY COMPETITIVE REPORT'!O22</f>
        <v>17</v>
      </c>
      <c r="P22" s="14">
        <f>'WEEKLY COMPETITIVE REPORT'!P22/Y4</f>
        <v>9309.9594915491</v>
      </c>
      <c r="Q22" s="14">
        <f>'WEEKLY COMPETITIVE REPORT'!Q22/Y4</f>
        <v>11968.151976533036</v>
      </c>
      <c r="R22" s="22">
        <f>'WEEKLY COMPETITIVE REPORT'!R22</f>
        <v>1305</v>
      </c>
      <c r="S22" s="22">
        <f>'WEEKLY COMPETITIVE REPORT'!S22</f>
        <v>1707</v>
      </c>
      <c r="T22" s="64">
        <f>'WEEKLY COMPETITIVE REPORT'!T22</f>
        <v>-22.21055088702147</v>
      </c>
      <c r="U22" s="14">
        <f>'WEEKLY COMPETITIVE REPORT'!U22/Y4</f>
        <v>429238.7204916888</v>
      </c>
      <c r="V22" s="14">
        <f t="shared" si="4"/>
        <v>547.6446759734764</v>
      </c>
      <c r="W22" s="25">
        <f t="shared" si="5"/>
        <v>438548.67998323793</v>
      </c>
      <c r="X22" s="22">
        <f>'WEEKLY COMPETITIVE REPORT'!X22</f>
        <v>62664</v>
      </c>
      <c r="Y22" s="56">
        <f>'WEEKLY COMPETITIVE REPORT'!Y22</f>
        <v>63969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SUCKER PUNCH</v>
      </c>
      <c r="D23" s="4" t="str">
        <f>'WEEKLY COMPETITIVE REPORT'!D23</f>
        <v>PRIKRITI UDAREC - BEG PRED RESNIČNOSTJO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6</v>
      </c>
      <c r="I23" s="14">
        <f>'WEEKLY COMPETITIVE REPORT'!I23/Y4</f>
        <v>5158.541695767565</v>
      </c>
      <c r="J23" s="14">
        <f>'WEEKLY COMPETITIVE REPORT'!J23/Y4</f>
        <v>0</v>
      </c>
      <c r="K23" s="22">
        <f>'WEEKLY COMPETITIVE REPORT'!K23</f>
        <v>741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859.7569492945942</v>
      </c>
      <c r="O23" s="37">
        <f>'WEEKLY COMPETITIVE REPORT'!O23</f>
        <v>6</v>
      </c>
      <c r="P23" s="14">
        <f>'WEEKLY COMPETITIVE REPORT'!P23/Y4</f>
        <v>8002.514317642129</v>
      </c>
      <c r="Q23" s="14">
        <f>'WEEKLY COMPETITIVE REPORT'!Q23/Y4</f>
        <v>0</v>
      </c>
      <c r="R23" s="22">
        <f>'WEEKLY COMPETITIVE REPORT'!R23</f>
        <v>1338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942.8691157982959</v>
      </c>
      <c r="V23" s="14">
        <f t="shared" si="4"/>
        <v>1333.7523862736882</v>
      </c>
      <c r="W23" s="25">
        <f t="shared" si="5"/>
        <v>8945.383433440426</v>
      </c>
      <c r="X23" s="22">
        <f>'WEEKLY COMPETITIVE REPORT'!X23</f>
        <v>142</v>
      </c>
      <c r="Y23" s="56">
        <f>'WEEKLY COMPETITIVE REPORT'!Y23</f>
        <v>1480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ADJUSTMENT BUREAU</v>
      </c>
      <c r="D24" s="4" t="str">
        <f>'WEEKLY COMPETITIVE REPORT'!D24</f>
        <v>USODNI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3</v>
      </c>
      <c r="H24" s="37">
        <f>'WEEKLY COMPETITIVE REPORT'!H24</f>
        <v>6</v>
      </c>
      <c r="I24" s="14">
        <f>'WEEKLY COMPETITIVE REPORT'!I24/Y4</f>
        <v>4668.2497555524515</v>
      </c>
      <c r="J24" s="14">
        <f>'WEEKLY COMPETITIVE REPORT'!J24/Y4</f>
        <v>9554.407040089398</v>
      </c>
      <c r="K24" s="22">
        <f>'WEEKLY COMPETITIVE REPORT'!K24</f>
        <v>655</v>
      </c>
      <c r="L24" s="22">
        <f>'WEEKLY COMPETITIVE REPORT'!L24</f>
        <v>1358</v>
      </c>
      <c r="M24" s="64">
        <f>'WEEKLY COMPETITIVE REPORT'!M24</f>
        <v>-51.14035087719298</v>
      </c>
      <c r="N24" s="14">
        <f t="shared" si="3"/>
        <v>778.0416259254085</v>
      </c>
      <c r="O24" s="37">
        <f>'WEEKLY COMPETITIVE REPORT'!O24</f>
        <v>6</v>
      </c>
      <c r="P24" s="14">
        <f>'WEEKLY COMPETITIVE REPORT'!P24/Y4</f>
        <v>6905.992457047074</v>
      </c>
      <c r="Q24" s="14">
        <f>'WEEKLY COMPETITIVE REPORT'!Q24/Y4</f>
        <v>13784.048051403828</v>
      </c>
      <c r="R24" s="22">
        <f>'WEEKLY COMPETITIVE REPORT'!R24</f>
        <v>1142</v>
      </c>
      <c r="S24" s="22">
        <f>'WEEKLY COMPETITIVE REPORT'!S24</f>
        <v>2151</v>
      </c>
      <c r="T24" s="64">
        <f>'WEEKLY COMPETITIVE REPORT'!T24</f>
        <v>-49.898662342926634</v>
      </c>
      <c r="U24" s="14">
        <f>'WEEKLY COMPETITIVE REPORT'!U24/Y4</f>
        <v>37371.1412208409</v>
      </c>
      <c r="V24" s="14">
        <f t="shared" si="4"/>
        <v>1150.998742841179</v>
      </c>
      <c r="W24" s="25">
        <f t="shared" si="5"/>
        <v>44277.13367788798</v>
      </c>
      <c r="X24" s="22">
        <f>'WEEKLY COMPETITIVE REPORT'!X24</f>
        <v>5905</v>
      </c>
      <c r="Y24" s="56">
        <f>'WEEKLY COMPETITIVE REPORT'!Y24</f>
        <v>7047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BIG MOMMAS: LIKE FATHER LIKE SON</v>
      </c>
      <c r="D25" s="4" t="str">
        <f>'WEEKLY COMPETITIVE REPORT'!D25</f>
        <v>DEBELA MAMA: KAKERŠN OČE TAKŠEN SIN</v>
      </c>
      <c r="E25" s="4" t="str">
        <f>'WEEKLY COMPETITIVE REPORT'!E25</f>
        <v>FOX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5</v>
      </c>
      <c r="I25" s="14">
        <f>'WEEKLY COMPETITIVE REPORT'!I25/Y4</f>
        <v>5011.873166643386</v>
      </c>
      <c r="J25" s="14">
        <f>'WEEKLY COMPETITIVE REPORT'!J25/Y4</f>
        <v>5376.44922475206</v>
      </c>
      <c r="K25" s="22">
        <f>'WEEKLY COMPETITIVE REPORT'!K25</f>
        <v>764</v>
      </c>
      <c r="L25" s="22">
        <f>'WEEKLY COMPETITIVE REPORT'!L25</f>
        <v>776</v>
      </c>
      <c r="M25" s="64">
        <f>'WEEKLY COMPETITIVE REPORT'!M25</f>
        <v>-6.78098207326579</v>
      </c>
      <c r="N25" s="14">
        <f t="shared" si="3"/>
        <v>1002.3746333286772</v>
      </c>
      <c r="O25" s="37">
        <f>'WEEKLY COMPETITIVE REPORT'!O25</f>
        <v>5</v>
      </c>
      <c r="P25" s="14">
        <f>'WEEKLY COMPETITIVE REPORT'!P25/Y4</f>
        <v>6232.714066210365</v>
      </c>
      <c r="Q25" s="14">
        <f>'WEEKLY COMPETITIVE REPORT'!Q25/Y4</f>
        <v>6683.894398659031</v>
      </c>
      <c r="R25" s="22">
        <f>'WEEKLY COMPETITIVE REPORT'!R25</f>
        <v>986</v>
      </c>
      <c r="S25" s="22">
        <f>'WEEKLY COMPETITIVE REPORT'!S25</f>
        <v>1011</v>
      </c>
      <c r="T25" s="64">
        <f>'WEEKLY COMPETITIVE REPORT'!T25</f>
        <v>-6.750261233019856</v>
      </c>
      <c r="U25" s="14">
        <f>'WEEKLY COMPETITIVE REPORT'!U25/Y4</f>
        <v>121526.74954602598</v>
      </c>
      <c r="V25" s="14">
        <f t="shared" si="4"/>
        <v>1246.542813242073</v>
      </c>
      <c r="W25" s="25">
        <f t="shared" si="5"/>
        <v>127759.46361223634</v>
      </c>
      <c r="X25" s="22">
        <f>'WEEKLY COMPETITIVE REPORT'!X25</f>
        <v>19475</v>
      </c>
      <c r="Y25" s="56">
        <f>'WEEKLY COMPETITIVE REPORT'!Y25</f>
        <v>20461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DRIVE ANGRY 3D</v>
      </c>
      <c r="D26" s="4" t="str">
        <f>'WEEKLY COMPETITIVE REPORT'!D26</f>
        <v>DIVJA VOŽNJA 3D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4</v>
      </c>
      <c r="H26" s="37">
        <f>'WEEKLY COMPETITIVE REPORT'!H26</f>
        <v>11</v>
      </c>
      <c r="I26" s="14">
        <f>'WEEKLY COMPETITIVE REPORT'!I26/Y4</f>
        <v>4863.807794384691</v>
      </c>
      <c r="J26" s="14">
        <f>'WEEKLY COMPETITIVE REPORT'!J26/Y4</f>
        <v>6964.659868696745</v>
      </c>
      <c r="K26" s="22">
        <f>'WEEKLY COMPETITIVE REPORT'!K26</f>
        <v>572</v>
      </c>
      <c r="L26" s="22">
        <f>'WEEKLY COMPETITIVE REPORT'!L26</f>
        <v>846</v>
      </c>
      <c r="M26" s="64">
        <f>'WEEKLY COMPETITIVE REPORT'!M26</f>
        <v>-30.164460489370242</v>
      </c>
      <c r="N26" s="14">
        <f t="shared" si="3"/>
        <v>442.1643449440628</v>
      </c>
      <c r="O26" s="37">
        <f>'WEEKLY COMPETITIVE REPORT'!O26</f>
        <v>11</v>
      </c>
      <c r="P26" s="14">
        <f>'WEEKLY COMPETITIVE REPORT'!P26/Y4</f>
        <v>6228.523536806817</v>
      </c>
      <c r="Q26" s="14">
        <f>'WEEKLY COMPETITIVE REPORT'!Q26/Y4</f>
        <v>9269.451040648135</v>
      </c>
      <c r="R26" s="22">
        <f>'WEEKLY COMPETITIVE REPORT'!R26</f>
        <v>786</v>
      </c>
      <c r="S26" s="22">
        <f>'WEEKLY COMPETITIVE REPORT'!S26</f>
        <v>1197</v>
      </c>
      <c r="T26" s="64">
        <f>'WEEKLY COMPETITIVE REPORT'!T26</f>
        <v>-32.80590717299579</v>
      </c>
      <c r="U26" s="14">
        <f>'WEEKLY COMPETITIVE REPORT'!U26/Y4</f>
        <v>55087.30269590725</v>
      </c>
      <c r="V26" s="14">
        <f t="shared" si="4"/>
        <v>566.2294124369834</v>
      </c>
      <c r="W26" s="25">
        <f t="shared" si="5"/>
        <v>61315.82623271407</v>
      </c>
      <c r="X26" s="22">
        <f>'WEEKLY COMPETITIVE REPORT'!X26</f>
        <v>7296</v>
      </c>
      <c r="Y26" s="56">
        <f>'WEEKLY COMPETITIVE REPORT'!Y26</f>
        <v>8082</v>
      </c>
    </row>
    <row r="27" spans="1:25" ht="12.75" customHeight="1">
      <c r="A27" s="50">
        <v>14</v>
      </c>
      <c r="B27" s="4">
        <f>'WEEKLY COMPETITIVE REPORT'!B27</f>
        <v>10</v>
      </c>
      <c r="C27" s="4" t="str">
        <f>'WEEKLY COMPETITIVE REPORT'!C27</f>
        <v>UNKNOWN</v>
      </c>
      <c r="D27" s="4" t="str">
        <f>'WEEKLY COMPETITIVE REPORT'!D27</f>
        <v>NEZNANEC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5</v>
      </c>
      <c r="H27" s="37">
        <f>'WEEKLY COMPETITIVE REPORT'!H27</f>
        <v>6</v>
      </c>
      <c r="I27" s="14">
        <f>'WEEKLY COMPETITIVE REPORT'!I27/Y4</f>
        <v>3497.6952088280486</v>
      </c>
      <c r="J27" s="14">
        <f>'WEEKLY COMPETITIVE REPORT'!J27/Y17</f>
        <v>0.7516618587733601</v>
      </c>
      <c r="K27" s="22">
        <f>'WEEKLY COMPETITIVE REPORT'!K27</f>
        <v>469</v>
      </c>
      <c r="L27" s="22">
        <f>'WEEKLY COMPETITIVE REPORT'!L27</f>
        <v>1176</v>
      </c>
      <c r="M27" s="64">
        <f>'WEEKLY COMPETITIVE REPORT'!M27</f>
        <v>-58.21792090772568</v>
      </c>
      <c r="N27" s="14">
        <f t="shared" si="3"/>
        <v>582.9492014713414</v>
      </c>
      <c r="O27" s="37">
        <f>'WEEKLY COMPETITIVE REPORT'!O27</f>
        <v>6</v>
      </c>
      <c r="P27" s="14">
        <f>'WEEKLY COMPETITIVE REPORT'!P27/Y4</f>
        <v>4965.777343204359</v>
      </c>
      <c r="Q27" s="14">
        <f>'WEEKLY COMPETITIVE REPORT'!Q27/Y17</f>
        <v>1.0671014674526527</v>
      </c>
      <c r="R27" s="22">
        <f>'WEEKLY COMPETITIVE REPORT'!R27</f>
        <v>705</v>
      </c>
      <c r="S27" s="22">
        <f>'WEEKLY COMPETITIVE REPORT'!S27</f>
        <v>1795</v>
      </c>
      <c r="T27" s="64">
        <f>'WEEKLY COMPETITIVE REPORT'!T27</f>
        <v>-58.21579689703808</v>
      </c>
      <c r="U27" s="14">
        <f>'WEEKLY COMPETITIVE REPORT'!U27/Y17</f>
        <v>7.778627869058071</v>
      </c>
      <c r="V27" s="14">
        <f t="shared" si="4"/>
        <v>827.6295572007265</v>
      </c>
      <c r="W27" s="25">
        <f t="shared" si="5"/>
        <v>4973.555971073417</v>
      </c>
      <c r="X27" s="22">
        <f>'WEEKLY COMPETITIVE REPORT'!X27</f>
        <v>13218</v>
      </c>
      <c r="Y27" s="56">
        <f>'WEEKLY COMPETITIVE REPORT'!Y27</f>
        <v>13923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BLACK SWAN</v>
      </c>
      <c r="D28" s="4" t="str">
        <f>'WEEKLY COMPETITIVE REPORT'!D28</f>
        <v>ČRNI LABOD</v>
      </c>
      <c r="E28" s="4" t="str">
        <f>'WEEKLY COMPETITIVE REPORT'!E28</f>
        <v>FOX</v>
      </c>
      <c r="F28" s="4" t="str">
        <f>'WEEKLY COMPETITIVE REPORT'!F28</f>
        <v>CF</v>
      </c>
      <c r="G28" s="37">
        <f>'WEEKLY COMPETITIVE REPORT'!G28</f>
        <v>9</v>
      </c>
      <c r="H28" s="37">
        <f>'WEEKLY COMPETITIVE REPORT'!H28</f>
        <v>3</v>
      </c>
      <c r="I28" s="14">
        <f>'WEEKLY COMPETITIVE REPORT'!I28/Y4</f>
        <v>2213.9963682078505</v>
      </c>
      <c r="J28" s="14">
        <f>'WEEKLY COMPETITIVE REPORT'!J28/Y17</f>
        <v>0.3657343534428697</v>
      </c>
      <c r="K28" s="22">
        <f>'WEEKLY COMPETITIVE REPORT'!K28</f>
        <v>394</v>
      </c>
      <c r="L28" s="22">
        <f>'WEEKLY COMPETITIVE REPORT'!L28</f>
        <v>617</v>
      </c>
      <c r="M28" s="64">
        <f>'WEEKLY COMPETITIVE REPORT'!M28</f>
        <v>-45.644718792866946</v>
      </c>
      <c r="N28" s="14">
        <f t="shared" si="3"/>
        <v>737.9987894026168</v>
      </c>
      <c r="O28" s="37">
        <f>'WEEKLY COMPETITIVE REPORT'!O28</f>
        <v>3</v>
      </c>
      <c r="P28" s="14">
        <f>'WEEKLY COMPETITIVE REPORT'!P28/Y4</f>
        <v>3258.835032825814</v>
      </c>
      <c r="Q28" s="14">
        <f>'WEEKLY COMPETITIVE REPORT'!Q28/Y17</f>
        <v>0.5344286968518751</v>
      </c>
      <c r="R28" s="22">
        <f>'WEEKLY COMPETITIVE REPORT'!R28</f>
        <v>558</v>
      </c>
      <c r="S28" s="22">
        <f>'WEEKLY COMPETITIVE REPORT'!S28</f>
        <v>924</v>
      </c>
      <c r="T28" s="64">
        <f>'WEEKLY COMPETITIVE REPORT'!T28</f>
        <v>-45.24759446139404</v>
      </c>
      <c r="U28" s="14">
        <f>'WEEKLY COMPETITIVE REPORT'!U28/Y17</f>
        <v>15.657343534428696</v>
      </c>
      <c r="V28" s="14">
        <f t="shared" si="4"/>
        <v>1086.2783442752714</v>
      </c>
      <c r="W28" s="25">
        <f t="shared" si="5"/>
        <v>3274.4923763602424</v>
      </c>
      <c r="X28" s="22">
        <f>'WEEKLY COMPETITIVE REPORT'!X28</f>
        <v>27509</v>
      </c>
      <c r="Y28" s="56">
        <f>'WEEKLY COMPETITIVE REPORT'!Y28</f>
        <v>28067</v>
      </c>
    </row>
    <row r="29" spans="1:25" ht="12.75">
      <c r="A29" s="50">
        <v>16</v>
      </c>
      <c r="B29" s="4">
        <f>'WEEKLY COMPETITIVE REPORT'!B29</f>
        <v>18</v>
      </c>
      <c r="C29" s="4" t="str">
        <f>'WEEKLY COMPETITIVE REPORT'!C29</f>
        <v>GREMO MI PO SVOJE</v>
      </c>
      <c r="D29" s="4" t="str">
        <f>'WEEKLY COMPETITIVE REPORT'!D29</f>
        <v>GREMO MI PO SVOJE</v>
      </c>
      <c r="E29" s="4" t="str">
        <f>'WEEKLY COMPETITIVE REPORT'!E29</f>
        <v>DOMEST</v>
      </c>
      <c r="F29" s="4" t="str">
        <f>'WEEKLY COMPETITIVE REPORT'!F29</f>
        <v>Cinemania</v>
      </c>
      <c r="G29" s="37">
        <f>'WEEKLY COMPETITIVE REPORT'!G29</f>
        <v>21</v>
      </c>
      <c r="H29" s="37">
        <f>'WEEKLY COMPETITIVE REPORT'!H29</f>
        <v>11</v>
      </c>
      <c r="I29" s="14">
        <f>'WEEKLY COMPETITIVE REPORT'!I29/Y4</f>
        <v>1975.1361922056153</v>
      </c>
      <c r="J29" s="14">
        <f>'WEEKLY COMPETITIVE REPORT'!J29/Y17</f>
        <v>0.14335883607174213</v>
      </c>
      <c r="K29" s="22">
        <f>'WEEKLY COMPETITIVE REPORT'!K29</f>
        <v>319</v>
      </c>
      <c r="L29" s="22">
        <f>'WEEKLY COMPETITIVE REPORT'!L29</f>
        <v>234</v>
      </c>
      <c r="M29" s="64">
        <f>'WEEKLY COMPETITIVE REPORT'!M29</f>
        <v>23.709536307961514</v>
      </c>
      <c r="N29" s="14">
        <f t="shared" si="3"/>
        <v>179.55783565505592</v>
      </c>
      <c r="O29" s="37">
        <f>'WEEKLY COMPETITIVE REPORT'!O29</f>
        <v>11</v>
      </c>
      <c r="P29" s="14">
        <f>'WEEKLY COMPETITIVE REPORT'!P29/Y4</f>
        <v>2853.7505238161757</v>
      </c>
      <c r="Q29" s="14">
        <f>'WEEKLY COMPETITIVE REPORT'!Q29/Y17</f>
        <v>0.1777248212717923</v>
      </c>
      <c r="R29" s="22">
        <f>'WEEKLY COMPETITIVE REPORT'!R29</f>
        <v>508</v>
      </c>
      <c r="S29" s="22">
        <f>'WEEKLY COMPETITIVE REPORT'!S29</f>
        <v>300</v>
      </c>
      <c r="T29" s="64">
        <f>'WEEKLY COMPETITIVE REPORT'!T29</f>
        <v>44.177840508115736</v>
      </c>
      <c r="U29" s="14">
        <f>'WEEKLY COMPETITIVE REPORT'!U29/Y4</f>
        <v>1195024.444754854</v>
      </c>
      <c r="V29" s="14">
        <f t="shared" si="4"/>
        <v>259.4318658014705</v>
      </c>
      <c r="W29" s="25">
        <f t="shared" si="5"/>
        <v>1197878.1952786702</v>
      </c>
      <c r="X29" s="22">
        <f>'WEEKLY COMPETITIVE REPORT'!X29</f>
        <v>204863</v>
      </c>
      <c r="Y29" s="56">
        <f>'WEEKLY COMPETITIVE REPORT'!Y29</f>
        <v>205371</v>
      </c>
    </row>
    <row r="30" spans="1:25" ht="12.75">
      <c r="A30" s="51">
        <v>17</v>
      </c>
      <c r="B30" s="4">
        <f>'WEEKLY COMPETITIVE REPORT'!B30</f>
        <v>19</v>
      </c>
      <c r="C30" s="4" t="str">
        <f>'WEEKLY COMPETITIVE REPORT'!C30</f>
        <v>THE RABBIT HOLE</v>
      </c>
      <c r="D30" s="4" t="str">
        <f>'WEEKLY COMPETITIVE REPORT'!D30</f>
        <v>ZAJČJA LUKNJA</v>
      </c>
      <c r="E30" s="4" t="str">
        <f>'WEEKLY COMPETITIVE REPORT'!E30</f>
        <v>DOMEST</v>
      </c>
      <c r="F30" s="4" t="str">
        <f>'WEEKLY COMPETITIVE REPORT'!F30</f>
        <v>Cinemania</v>
      </c>
      <c r="G30" s="37">
        <f>'WEEKLY COMPETITIVE REPORT'!G30</f>
        <v>4</v>
      </c>
      <c r="H30" s="37">
        <f>'WEEKLY COMPETITIVE REPORT'!H30</f>
        <v>2</v>
      </c>
      <c r="I30" s="14">
        <f>'WEEKLY COMPETITIVE REPORT'!I30/Y4</f>
        <v>595.0551753038134</v>
      </c>
      <c r="J30" s="14">
        <f>'WEEKLY COMPETITIVE REPORT'!J30/Y17</f>
        <v>0.09745390693590869</v>
      </c>
      <c r="K30" s="22">
        <f>'WEEKLY COMPETITIVE REPORT'!K30</f>
        <v>79</v>
      </c>
      <c r="L30" s="22">
        <f>'WEEKLY COMPETITIVE REPORT'!L30</f>
        <v>234</v>
      </c>
      <c r="M30" s="64">
        <f>'WEEKLY COMPETITIVE REPORT'!M30</f>
        <v>-45.173745173745175</v>
      </c>
      <c r="N30" s="14">
        <f t="shared" si="3"/>
        <v>297.5275876519067</v>
      </c>
      <c r="O30" s="37">
        <f>'WEEKLY COMPETITIVE REPORT'!O30</f>
        <v>2</v>
      </c>
      <c r="P30" s="14">
        <f>'WEEKLY COMPETITIVE REPORT'!P30/Y4</f>
        <v>995.9491549099037</v>
      </c>
      <c r="Q30" s="14">
        <f>'WEEKLY COMPETITIVE REPORT'!Q30/Y17</f>
        <v>0.14963000125423304</v>
      </c>
      <c r="R30" s="22">
        <f>'WEEKLY COMPETITIVE REPORT'!R30</f>
        <v>142</v>
      </c>
      <c r="S30" s="22">
        <f>'WEEKLY COMPETITIVE REPORT'!S30</f>
        <v>245</v>
      </c>
      <c r="T30" s="64">
        <f>'WEEKLY COMPETITIVE REPORT'!T30</f>
        <v>-40.2347024308466</v>
      </c>
      <c r="U30" s="14">
        <f>'WEEKLY COMPETITIVE REPORT'!U30/Y4</f>
        <v>9337.89635423942</v>
      </c>
      <c r="V30" s="14">
        <f t="shared" si="4"/>
        <v>497.9745774549518</v>
      </c>
      <c r="W30" s="25">
        <f t="shared" si="5"/>
        <v>10333.845509149323</v>
      </c>
      <c r="X30" s="22">
        <f>'WEEKLY COMPETITIVE REPORT'!X30</f>
        <v>1388</v>
      </c>
      <c r="Y30" s="56">
        <f>'WEEKLY COMPETITIVE REPORT'!Y30</f>
        <v>1530</v>
      </c>
    </row>
    <row r="31" spans="1:25" ht="12.75">
      <c r="A31" s="50">
        <v>18</v>
      </c>
      <c r="B31" s="4">
        <f>'WEEKLY COMPETITIVE REPORT'!B31</f>
        <v>20</v>
      </c>
      <c r="C31" s="4" t="str">
        <f>'WEEKLY COMPETITIVE REPORT'!C31</f>
        <v>GULLVER'S TRAVELS</v>
      </c>
      <c r="D31" s="4" t="str">
        <f>'WEEKLY COMPETITIVE REPORT'!D31</f>
        <v>GULLIVERJEVA POTOVANJA</v>
      </c>
      <c r="E31" s="4" t="str">
        <f>'WEEKLY COMPETITIVE REPORT'!E31</f>
        <v>FOX</v>
      </c>
      <c r="F31" s="4" t="str">
        <f>'WEEKLY COMPETITIVE REPORT'!F31</f>
        <v>CF</v>
      </c>
      <c r="G31" s="37">
        <f>'WEEKLY COMPETITIVE REPORT'!G31</f>
        <v>8</v>
      </c>
      <c r="H31" s="37">
        <f>'WEEKLY COMPETITIVE REPORT'!H31</f>
        <v>14</v>
      </c>
      <c r="I31" s="14">
        <f>'WEEKLY COMPETITIVE REPORT'!I31/Y4</f>
        <v>917.725939377008</v>
      </c>
      <c r="J31" s="14">
        <f>'WEEKLY COMPETITIVE REPORT'!J31/Y17</f>
        <v>0.07939295121033488</v>
      </c>
      <c r="K31" s="22">
        <f>'WEEKLY COMPETITIVE REPORT'!K31</f>
        <v>164</v>
      </c>
      <c r="L31" s="22">
        <f>'WEEKLY COMPETITIVE REPORT'!L31</f>
        <v>145</v>
      </c>
      <c r="M31" s="64">
        <f>'WEEKLY COMPETITIVE REPORT'!M31</f>
        <v>3.7914691943127963</v>
      </c>
      <c r="N31" s="14">
        <f t="shared" si="3"/>
        <v>65.55185281264343</v>
      </c>
      <c r="O31" s="37">
        <f>'WEEKLY COMPETITIVE REPORT'!O31</f>
        <v>14</v>
      </c>
      <c r="P31" s="14">
        <f>'WEEKLY COMPETITIVE REPORT'!P31/Y4</f>
        <v>980.5838804302277</v>
      </c>
      <c r="Q31" s="14">
        <f>'WEEKLY COMPETITIVE REPORT'!Q31/Y17</f>
        <v>0.08064718424683306</v>
      </c>
      <c r="R31" s="22">
        <f>'WEEKLY COMPETITIVE REPORT'!R31</f>
        <v>174</v>
      </c>
      <c r="S31" s="22">
        <f>'WEEKLY COMPETITIVE REPORT'!S31</f>
        <v>147</v>
      </c>
      <c r="T31" s="64">
        <f>'WEEKLY COMPETITIVE REPORT'!T31</f>
        <v>9.175738724727836</v>
      </c>
      <c r="U31" s="14">
        <f>'WEEKLY COMPETITIVE REPORT'!U31/Y4</f>
        <v>123244.86660148065</v>
      </c>
      <c r="V31" s="14">
        <f t="shared" si="4"/>
        <v>70.04170574501627</v>
      </c>
      <c r="W31" s="25">
        <f t="shared" si="5"/>
        <v>124225.45048191088</v>
      </c>
      <c r="X31" s="22">
        <f>'WEEKLY COMPETITIVE REPORT'!X31</f>
        <v>18022</v>
      </c>
      <c r="Y31" s="56">
        <f>'WEEKLY COMPETITIVE REPORT'!Y31</f>
        <v>18196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136</v>
      </c>
      <c r="I34" s="32">
        <f>SUM(I14:I33)</f>
        <v>156614.05224193324</v>
      </c>
      <c r="J34" s="31">
        <f>SUM(J14:J33)</f>
        <v>163902.82047660957</v>
      </c>
      <c r="K34" s="31">
        <f>SUM(K14:K33)</f>
        <v>22345</v>
      </c>
      <c r="L34" s="31">
        <f>SUM(L14:L33)</f>
        <v>25676</v>
      </c>
      <c r="M34" s="64">
        <f>'WEEKLY COMPETITIVE REPORT'!M34</f>
        <v>-51.86743367390744</v>
      </c>
      <c r="N34" s="32">
        <f>I34/H34</f>
        <v>1151.5739135436268</v>
      </c>
      <c r="O34" s="40">
        <f>'WEEKLY COMPETITIVE REPORT'!O34</f>
        <v>136</v>
      </c>
      <c r="P34" s="31">
        <f>SUM(P14:P33)</f>
        <v>214081.57563905578</v>
      </c>
      <c r="Q34" s="31">
        <f>SUM(Q14:Q33)</f>
        <v>221180.94513770254</v>
      </c>
      <c r="R34" s="31">
        <f>SUM(R14:R33)</f>
        <v>32910</v>
      </c>
      <c r="S34" s="31">
        <f>SUM(S14:S33)</f>
        <v>37086</v>
      </c>
      <c r="T34" s="65">
        <f>P34/Q34-100%</f>
        <v>-0.03209756380336848</v>
      </c>
      <c r="U34" s="31">
        <f>SUM(U14:U33)</f>
        <v>2792516.8009665147</v>
      </c>
      <c r="V34" s="32">
        <f>P34/O34</f>
        <v>1574.129232640116</v>
      </c>
      <c r="W34" s="31">
        <f>SUM(W14:W33)</f>
        <v>3006598.3766055703</v>
      </c>
      <c r="X34" s="31">
        <f>SUM(X14:X33)</f>
        <v>489747</v>
      </c>
      <c r="Y34" s="35">
        <f>SUM(Y14:Y33)</f>
        <v>522657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2011-03-31T10:17:48Z</dcterms:modified>
  <cp:category/>
  <cp:version/>
  <cp:contentType/>
  <cp:contentStatus/>
</cp:coreProperties>
</file>