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326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<sst xmlns="http://schemas.openxmlformats.org/spreadsheetml/2006/main" count="236" uniqueCount="83">
  <si>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</si>
  <si>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</si>
  <si>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</si>
  <si>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</si>
  <si>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</si>
  <si>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</si>
  <si>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</si>
  <si>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</si>
  <si>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</si>
  <si>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</si>
  <si>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</si>
  <si>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</si>
  <si>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</si>
  <si>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</si>
  <si>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</si>
  <si>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</si>
  <si>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</si>
  <si>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</si>
  <si>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</si>
  <si>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</si>
  <si>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</si>
  <si>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</si>
  <si>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</si>
  <si>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</si>
  <si>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</si>
  <si>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</si>
  <si>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</si>
  <si>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</si>
  <si>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</si>
  <si>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</si>
  <si>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</si>
  <si>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</si>
  <si>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</si>
  <si>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</si>
  <si>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</si>
  <si>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</si>
  <si>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</si>
  <si>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</si>
  <si>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</si>
  <si>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</si>
  <si>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</si>
  <si>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</si>
  <si>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</si>
  <si>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</si>
  <si>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</si>
  <si>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</si>
  <si>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</si>
  <si>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</si>
  <si>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</si>
  <si>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PAR</t>
  </si>
  <si>
    <t>KING'S SPEECH</t>
  </si>
  <si>
    <t>KRALJEV GOVOR</t>
  </si>
  <si>
    <t>WB</t>
  </si>
  <si>
    <t>UNI</t>
  </si>
  <si>
    <t>BVI</t>
  </si>
  <si>
    <t>FOX</t>
  </si>
  <si>
    <t>PIRATES OF THE CARIBBEAN: ON STRANGER TIDES</t>
  </si>
  <si>
    <t>PIRATI S KARIBOV: Z NEZNANIMI TOKOVI</t>
  </si>
  <si>
    <t>HANGOVER PART 2</t>
  </si>
  <si>
    <t>PREKROKANA NOČ 2</t>
  </si>
  <si>
    <t>KUNG FU PANDA 2</t>
  </si>
  <si>
    <t>CF</t>
  </si>
  <si>
    <t>CARS 2</t>
  </si>
  <si>
    <t>HANNA</t>
  </si>
  <si>
    <t>SONY</t>
  </si>
  <si>
    <t>TRANSFORMERS 3</t>
  </si>
  <si>
    <t>TRANSFORMERJI 3</t>
  </si>
  <si>
    <t>SOMETHING BORROWED</t>
  </si>
  <si>
    <t>NEKAJ SPOSOJENEGA</t>
  </si>
  <si>
    <t>HONEY 2</t>
  </si>
  <si>
    <t>CUKRČEK 2</t>
  </si>
  <si>
    <t>SOURCE KODE</t>
  </si>
  <si>
    <t>IZVORNA KODA</t>
  </si>
  <si>
    <t>MR. POPPER'S PENGUINS</t>
  </si>
  <si>
    <t>PINGIVNI GOSPODA POPPERJA</t>
  </si>
  <si>
    <t>THE WARD</t>
  </si>
  <si>
    <t>ODDELEK GROZE</t>
  </si>
  <si>
    <t>HARRY POTTER AND THE DEATHLY HALLOWS PART 1</t>
  </si>
  <si>
    <t>HARRY POTTER IN SVETINJE SMRTI - 2.DEL</t>
  </si>
  <si>
    <t>21 - Jul</t>
  </si>
  <si>
    <t>22 - Jul</t>
  </si>
  <si>
    <t>24 - Jul</t>
  </si>
  <si>
    <t>27 - Jul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</si>
</sst>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O30" sqref="O3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80</v>
      </c>
      <c r="L4" s="20"/>
      <c r="M4" s="83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79</v>
      </c>
      <c r="L5" s="7"/>
      <c r="M5" s="84" t="s">
        <v>82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4">
        <v>40752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52</v>
      </c>
      <c r="F14" s="15" t="s">
        <v>42</v>
      </c>
      <c r="G14" s="37">
        <v>1</v>
      </c>
      <c r="H14" s="37">
        <v>25</v>
      </c>
      <c r="I14" s="14">
        <v>58106</v>
      </c>
      <c r="J14" s="14">
        <v>83920</v>
      </c>
      <c r="K14" s="14">
        <v>10475</v>
      </c>
      <c r="L14" s="14">
        <v>15339</v>
      </c>
      <c r="M14" s="64">
        <f>(I14/J14*100)-100</f>
        <v>-30.760247855100104</v>
      </c>
      <c r="N14" s="14">
        <f>I14/H14</f>
        <v>2324.24</v>
      </c>
      <c r="O14" s="38">
        <v>25</v>
      </c>
      <c r="P14" s="14">
        <v>107289</v>
      </c>
      <c r="Q14" s="14">
        <v>186209</v>
      </c>
      <c r="R14" s="14">
        <v>21529</v>
      </c>
      <c r="S14" s="14">
        <v>37460</v>
      </c>
      <c r="T14" s="64">
        <f>(P14/Q14*100)-100</f>
        <v>-42.38248419786369</v>
      </c>
      <c r="U14" s="75">
        <v>195451</v>
      </c>
      <c r="V14" s="14">
        <f>P14/O14</f>
        <v>4291.56</v>
      </c>
      <c r="W14" s="75">
        <f>SUM(U14,P14)</f>
        <v>302740</v>
      </c>
      <c r="X14" s="75">
        <v>39067</v>
      </c>
      <c r="Y14" s="76">
        <f>SUM(X14,R14)</f>
        <v>60596</v>
      </c>
    </row>
    <row r="15" spans="1:25" ht="12.75">
      <c r="A15" s="72">
        <v>2</v>
      </c>
      <c r="B15" s="72">
        <v>2</v>
      </c>
      <c r="C15" s="4" t="s">
        <v>62</v>
      </c>
      <c r="D15" s="4" t="s">
        <v>62</v>
      </c>
      <c r="E15" s="15" t="s">
        <v>54</v>
      </c>
      <c r="F15" s="15" t="s">
        <v>46</v>
      </c>
      <c r="G15" s="37">
        <v>4</v>
      </c>
      <c r="H15" s="37">
        <v>21</v>
      </c>
      <c r="I15" s="14">
        <v>30527</v>
      </c>
      <c r="J15" s="14">
        <v>18233</v>
      </c>
      <c r="K15" s="14">
        <v>6042</v>
      </c>
      <c r="L15" s="14">
        <v>3642</v>
      </c>
      <c r="M15" s="64">
        <f>(I15/J15*100)-100</f>
        <v>67.42719245324412</v>
      </c>
      <c r="N15" s="14">
        <f>I15/H15</f>
        <v>1453.6666666666667</v>
      </c>
      <c r="O15" s="38">
        <v>21</v>
      </c>
      <c r="P15" s="14">
        <v>45868</v>
      </c>
      <c r="Q15" s="14">
        <v>38341</v>
      </c>
      <c r="R15" s="14">
        <v>9881</v>
      </c>
      <c r="S15" s="14">
        <v>8414</v>
      </c>
      <c r="T15" s="64">
        <f>(P15/Q15*100)-100</f>
        <v>19.631725828747307</v>
      </c>
      <c r="U15" s="75">
        <v>250362</v>
      </c>
      <c r="V15" s="14">
        <f>P15/O15</f>
        <v>2184.190476190476</v>
      </c>
      <c r="W15" s="75">
        <f>SUM(U15,P15)</f>
        <v>296230</v>
      </c>
      <c r="X15" s="75">
        <v>53748</v>
      </c>
      <c r="Y15" s="76">
        <f>SUM(X15,R15)</f>
        <v>63629</v>
      </c>
    </row>
    <row r="16" spans="1:25" ht="12.75">
      <c r="A16" s="72">
        <v>3</v>
      </c>
      <c r="B16" s="72">
        <v>3</v>
      </c>
      <c r="C16" s="4" t="s">
        <v>73</v>
      </c>
      <c r="D16" s="4" t="s">
        <v>74</v>
      </c>
      <c r="E16" s="15" t="s">
        <v>55</v>
      </c>
      <c r="F16" s="15" t="s">
        <v>42</v>
      </c>
      <c r="G16" s="37">
        <v>2</v>
      </c>
      <c r="H16" s="37">
        <v>8</v>
      </c>
      <c r="I16" s="24">
        <v>14119</v>
      </c>
      <c r="J16" s="24">
        <v>9926</v>
      </c>
      <c r="K16" s="89">
        <v>2848</v>
      </c>
      <c r="L16" s="89">
        <v>2028</v>
      </c>
      <c r="M16" s="64">
        <f>(I16/J16*100)-100</f>
        <v>42.24259520451338</v>
      </c>
      <c r="N16" s="14">
        <f>I16/H16</f>
        <v>1764.875</v>
      </c>
      <c r="O16" s="37">
        <v>8</v>
      </c>
      <c r="P16" s="22">
        <v>24621</v>
      </c>
      <c r="Q16" s="22">
        <v>21252</v>
      </c>
      <c r="R16" s="22">
        <v>5663</v>
      </c>
      <c r="S16" s="22">
        <v>4981</v>
      </c>
      <c r="T16" s="64">
        <f>(P16/Q16*100)-100</f>
        <v>15.852625635234332</v>
      </c>
      <c r="U16" s="75">
        <v>39577</v>
      </c>
      <c r="V16" s="14">
        <f>P16/O16</f>
        <v>3077.625</v>
      </c>
      <c r="W16" s="75">
        <f>SUM(U16,P16)</f>
        <v>64198</v>
      </c>
      <c r="X16" s="75">
        <v>9309</v>
      </c>
      <c r="Y16" s="76">
        <f>SUM(X16,R16)</f>
        <v>14972</v>
      </c>
    </row>
    <row r="17" spans="1:25" ht="12.75">
      <c r="A17" s="72">
        <v>4</v>
      </c>
      <c r="B17" s="72">
        <v>5</v>
      </c>
      <c r="C17" s="4" t="s">
        <v>69</v>
      </c>
      <c r="D17" s="4" t="s">
        <v>70</v>
      </c>
      <c r="E17" s="15" t="s">
        <v>53</v>
      </c>
      <c r="F17" s="15" t="s">
        <v>36</v>
      </c>
      <c r="G17" s="37">
        <v>2</v>
      </c>
      <c r="H17" s="37">
        <v>7</v>
      </c>
      <c r="I17" s="24">
        <v>12261</v>
      </c>
      <c r="J17" s="24">
        <v>8145</v>
      </c>
      <c r="K17" s="24">
        <v>2487</v>
      </c>
      <c r="L17" s="24">
        <v>1653</v>
      </c>
      <c r="M17" s="64">
        <f>(I17/J17*100)-100</f>
        <v>50.5340699815838</v>
      </c>
      <c r="N17" s="14">
        <f>I17/H17</f>
        <v>1751.5714285714287</v>
      </c>
      <c r="O17" s="37">
        <v>7</v>
      </c>
      <c r="P17" s="14">
        <v>21981</v>
      </c>
      <c r="Q17" s="14">
        <v>18500</v>
      </c>
      <c r="R17" s="14">
        <v>5064</v>
      </c>
      <c r="S17" s="14">
        <v>4391</v>
      </c>
      <c r="T17" s="64">
        <f>(P17/Q17*100)-100</f>
        <v>18.816216216216205</v>
      </c>
      <c r="U17" s="75">
        <v>41020</v>
      </c>
      <c r="V17" s="14">
        <f>P17/O17</f>
        <v>3140.1428571428573</v>
      </c>
      <c r="W17" s="75">
        <f>SUM(U17,P17)</f>
        <v>63001</v>
      </c>
      <c r="X17" s="75">
        <v>9793</v>
      </c>
      <c r="Y17" s="76">
        <f>SUM(X17,R17)</f>
        <v>14857</v>
      </c>
    </row>
    <row r="18" spans="1:25" ht="13.5" customHeight="1">
      <c r="A18" s="72">
        <v>5</v>
      </c>
      <c r="B18" s="72">
        <v>4</v>
      </c>
      <c r="C18" s="4" t="s">
        <v>65</v>
      </c>
      <c r="D18" s="4" t="s">
        <v>66</v>
      </c>
      <c r="E18" s="15" t="s">
        <v>49</v>
      </c>
      <c r="F18" s="15" t="s">
        <v>36</v>
      </c>
      <c r="G18" s="37">
        <v>3</v>
      </c>
      <c r="H18" s="37">
        <v>15</v>
      </c>
      <c r="I18" s="14">
        <v>10847</v>
      </c>
      <c r="J18" s="14">
        <v>9959</v>
      </c>
      <c r="K18" s="24">
        <v>1933</v>
      </c>
      <c r="L18" s="24">
        <v>1788</v>
      </c>
      <c r="M18" s="64">
        <f>(I18/J18*100)-100</f>
        <v>8.9165578873381</v>
      </c>
      <c r="N18" s="14">
        <f>I18/H18</f>
        <v>723.1333333333333</v>
      </c>
      <c r="O18" s="73">
        <v>15</v>
      </c>
      <c r="P18" s="14">
        <v>18540</v>
      </c>
      <c r="Q18" s="14">
        <v>19499</v>
      </c>
      <c r="R18" s="14">
        <v>3688</v>
      </c>
      <c r="S18" s="14">
        <v>3958</v>
      </c>
      <c r="T18" s="64">
        <f>(P18/Q18*100)-100</f>
        <v>-4.9182009333812005</v>
      </c>
      <c r="U18" s="75">
        <v>120759</v>
      </c>
      <c r="V18" s="14">
        <f>P18/O18</f>
        <v>1236</v>
      </c>
      <c r="W18" s="75">
        <f>SUM(U18,P18)</f>
        <v>139299</v>
      </c>
      <c r="X18" s="75">
        <v>24332</v>
      </c>
      <c r="Y18" s="76">
        <f>SUM(X18,R18)</f>
        <v>28020</v>
      </c>
    </row>
    <row r="19" spans="1:25" ht="12.75">
      <c r="A19" s="72">
        <v>6</v>
      </c>
      <c r="B19" s="72">
        <v>6</v>
      </c>
      <c r="C19" s="4" t="s">
        <v>60</v>
      </c>
      <c r="D19" s="4" t="s">
        <v>60</v>
      </c>
      <c r="E19" s="15" t="s">
        <v>49</v>
      </c>
      <c r="F19" s="15" t="s">
        <v>36</v>
      </c>
      <c r="G19" s="37">
        <v>6</v>
      </c>
      <c r="H19" s="37">
        <v>20</v>
      </c>
      <c r="I19" s="24">
        <v>10355</v>
      </c>
      <c r="J19" s="24">
        <v>6096</v>
      </c>
      <c r="K19" s="96">
        <v>2222</v>
      </c>
      <c r="L19" s="96">
        <v>1384</v>
      </c>
      <c r="M19" s="64">
        <f>(I19/J19*100)-100</f>
        <v>69.86548556430446</v>
      </c>
      <c r="N19" s="14">
        <f>I19/H19</f>
        <v>517.75</v>
      </c>
      <c r="O19" s="73">
        <v>20</v>
      </c>
      <c r="P19" s="74">
        <v>15983</v>
      </c>
      <c r="Q19" s="74">
        <v>11967</v>
      </c>
      <c r="R19" s="74">
        <v>3621</v>
      </c>
      <c r="S19" s="74">
        <v>2868</v>
      </c>
      <c r="T19" s="64">
        <f>(P19/Q19*100)-100</f>
        <v>33.55895378958803</v>
      </c>
      <c r="U19" s="75">
        <v>375577</v>
      </c>
      <c r="V19" s="14">
        <f>P19/O19</f>
        <v>799.15</v>
      </c>
      <c r="W19" s="75">
        <f>SUM(U19,P19)</f>
        <v>391560</v>
      </c>
      <c r="X19" s="75">
        <v>79938</v>
      </c>
      <c r="Y19" s="76">
        <f>SUM(X19,R19)</f>
        <v>83559</v>
      </c>
    </row>
    <row r="20" spans="1:25" ht="12.75">
      <c r="A20" s="72">
        <v>7</v>
      </c>
      <c r="B20" s="72">
        <v>7</v>
      </c>
      <c r="C20" s="4" t="s">
        <v>58</v>
      </c>
      <c r="D20" s="4" t="s">
        <v>59</v>
      </c>
      <c r="E20" s="15" t="s">
        <v>52</v>
      </c>
      <c r="F20" s="15" t="s">
        <v>42</v>
      </c>
      <c r="G20" s="37">
        <v>8</v>
      </c>
      <c r="H20" s="37">
        <v>10</v>
      </c>
      <c r="I20" s="24">
        <v>7215</v>
      </c>
      <c r="J20" s="24">
        <v>4817</v>
      </c>
      <c r="K20" s="96">
        <v>1463</v>
      </c>
      <c r="L20" s="96">
        <v>974</v>
      </c>
      <c r="M20" s="64">
        <f>(I20/J20*100)-100</f>
        <v>49.78202200539755</v>
      </c>
      <c r="N20" s="14">
        <f>I20/H20</f>
        <v>721.5</v>
      </c>
      <c r="O20" s="38">
        <v>10</v>
      </c>
      <c r="P20" s="14">
        <v>11629</v>
      </c>
      <c r="Q20" s="14">
        <v>11116</v>
      </c>
      <c r="R20" s="14">
        <v>2517</v>
      </c>
      <c r="S20" s="14">
        <v>2114</v>
      </c>
      <c r="T20" s="64">
        <f>(P20/Q20*100)-100</f>
        <v>4.61496941345807</v>
      </c>
      <c r="U20" s="75">
        <v>386818</v>
      </c>
      <c r="V20" s="14">
        <f>P20/O20</f>
        <v>1162.9</v>
      </c>
      <c r="W20" s="75">
        <f>SUM(U20,P20)</f>
        <v>398447</v>
      </c>
      <c r="X20" s="75">
        <v>85601</v>
      </c>
      <c r="Y20" s="76">
        <f>SUM(X20,R20)</f>
        <v>88118</v>
      </c>
    </row>
    <row r="21" spans="1:25" ht="12.75">
      <c r="A21" s="72">
        <v>8</v>
      </c>
      <c r="B21" s="72">
        <v>8</v>
      </c>
      <c r="C21" s="4" t="s">
        <v>56</v>
      </c>
      <c r="D21" s="4" t="s">
        <v>57</v>
      </c>
      <c r="E21" s="15" t="s">
        <v>54</v>
      </c>
      <c r="F21" s="15" t="s">
        <v>46</v>
      </c>
      <c r="G21" s="37">
        <v>9</v>
      </c>
      <c r="H21" s="37">
        <v>22</v>
      </c>
      <c r="I21" s="14">
        <v>5956</v>
      </c>
      <c r="J21" s="14">
        <v>4545</v>
      </c>
      <c r="K21" s="96">
        <v>1094</v>
      </c>
      <c r="L21" s="96">
        <v>1032</v>
      </c>
      <c r="M21" s="64">
        <f>(I21/J21*100)-100</f>
        <v>31.04510451045104</v>
      </c>
      <c r="N21" s="14">
        <f>I21/H21</f>
        <v>270.72727272727275</v>
      </c>
      <c r="O21" s="38">
        <v>22</v>
      </c>
      <c r="P21" s="14">
        <v>10115</v>
      </c>
      <c r="Q21" s="14">
        <v>9066</v>
      </c>
      <c r="R21" s="14">
        <v>1977</v>
      </c>
      <c r="S21" s="14">
        <v>1990</v>
      </c>
      <c r="T21" s="64">
        <f>(P21/Q21*100)-100</f>
        <v>11.570703728215321</v>
      </c>
      <c r="U21" s="75">
        <v>525000</v>
      </c>
      <c r="V21" s="14">
        <f>P21/O21</f>
        <v>459.77272727272725</v>
      </c>
      <c r="W21" s="75">
        <f>SUM(U21,P21)</f>
        <v>535115</v>
      </c>
      <c r="X21" s="75">
        <v>102809</v>
      </c>
      <c r="Y21" s="76">
        <f>SUM(X21,R21)</f>
        <v>104786</v>
      </c>
    </row>
    <row r="22" spans="1:25" ht="12.75">
      <c r="A22" s="72">
        <v>9</v>
      </c>
      <c r="B22" s="72">
        <v>9</v>
      </c>
      <c r="C22" s="4" t="s">
        <v>67</v>
      </c>
      <c r="D22" s="4" t="s">
        <v>68</v>
      </c>
      <c r="E22" s="15" t="s">
        <v>43</v>
      </c>
      <c r="F22" s="15" t="s">
        <v>42</v>
      </c>
      <c r="G22" s="37">
        <v>3</v>
      </c>
      <c r="H22" s="37">
        <v>3</v>
      </c>
      <c r="I22" s="24">
        <v>5458</v>
      </c>
      <c r="J22" s="24">
        <v>2936</v>
      </c>
      <c r="K22" s="24">
        <v>1111</v>
      </c>
      <c r="L22" s="24">
        <v>594</v>
      </c>
      <c r="M22" s="64">
        <f>(I22/J22*100)-100</f>
        <v>85.8991825613079</v>
      </c>
      <c r="N22" s="14">
        <f>I22/H22</f>
        <v>1819.3333333333333</v>
      </c>
      <c r="O22" s="73">
        <v>3</v>
      </c>
      <c r="P22" s="22">
        <v>9272</v>
      </c>
      <c r="Q22" s="22">
        <v>6216</v>
      </c>
      <c r="R22" s="22">
        <v>2233</v>
      </c>
      <c r="S22" s="22">
        <v>1510</v>
      </c>
      <c r="T22" s="64">
        <f>(P22/Q22*100)-100</f>
        <v>49.16344916344917</v>
      </c>
      <c r="U22" s="75">
        <v>20157</v>
      </c>
      <c r="V22" s="14">
        <f>P22/O22</f>
        <v>3090.6666666666665</v>
      </c>
      <c r="W22" s="75">
        <f>SUM(U22,P22)</f>
        <v>29429</v>
      </c>
      <c r="X22" s="75">
        <v>4913</v>
      </c>
      <c r="Y22" s="76">
        <f>SUM(X22,R22)</f>
        <v>7146</v>
      </c>
    </row>
    <row r="23" spans="1:25" ht="12.75">
      <c r="A23" s="72">
        <v>10</v>
      </c>
      <c r="B23" s="72">
        <v>11</v>
      </c>
      <c r="C23" s="4" t="s">
        <v>71</v>
      </c>
      <c r="D23" s="4" t="s">
        <v>72</v>
      </c>
      <c r="E23" s="15" t="s">
        <v>43</v>
      </c>
      <c r="F23" s="15" t="s">
        <v>42</v>
      </c>
      <c r="G23" s="37">
        <v>2</v>
      </c>
      <c r="H23" s="37">
        <v>3</v>
      </c>
      <c r="I23" s="24">
        <v>3481</v>
      </c>
      <c r="J23" s="24">
        <v>1567</v>
      </c>
      <c r="K23" s="89">
        <v>700</v>
      </c>
      <c r="L23" s="89">
        <v>317</v>
      </c>
      <c r="M23" s="64">
        <f>(I23/J23*100)-100</f>
        <v>122.14422463305681</v>
      </c>
      <c r="N23" s="14">
        <f>I23/H23</f>
        <v>1160.3333333333333</v>
      </c>
      <c r="O23" s="37">
        <v>3</v>
      </c>
      <c r="P23" s="22">
        <v>5608</v>
      </c>
      <c r="Q23" s="22">
        <v>2843</v>
      </c>
      <c r="R23" s="22">
        <v>1295</v>
      </c>
      <c r="S23" s="22">
        <v>677</v>
      </c>
      <c r="T23" s="64">
        <f>(P23/Q23*100)-100</f>
        <v>97.2564192754133</v>
      </c>
      <c r="U23" s="75">
        <v>7399</v>
      </c>
      <c r="V23" s="14">
        <f>P23/O23</f>
        <v>1869.3333333333333</v>
      </c>
      <c r="W23" s="75">
        <f>SUM(U23,P23)</f>
        <v>13007</v>
      </c>
      <c r="X23" s="77">
        <v>1825</v>
      </c>
      <c r="Y23" s="76">
        <f>SUM(X23,R23)</f>
        <v>3120</v>
      </c>
    </row>
    <row r="24" spans="1:25" ht="12.75">
      <c r="A24" s="72">
        <v>11</v>
      </c>
      <c r="B24" s="51">
        <v>12</v>
      </c>
      <c r="C24" s="87" t="s">
        <v>63</v>
      </c>
      <c r="D24" s="87" t="s">
        <v>63</v>
      </c>
      <c r="E24" s="15" t="s">
        <v>64</v>
      </c>
      <c r="F24" s="15" t="s">
        <v>61</v>
      </c>
      <c r="G24" s="37">
        <v>4</v>
      </c>
      <c r="H24" s="37">
        <v>5</v>
      </c>
      <c r="I24" s="24">
        <v>1858</v>
      </c>
      <c r="J24" s="24">
        <v>806</v>
      </c>
      <c r="K24" s="24">
        <v>163</v>
      </c>
      <c r="L24" s="24">
        <v>163</v>
      </c>
      <c r="M24" s="64">
        <f>(I24/J24*100)-100</f>
        <v>130.5210918114144</v>
      </c>
      <c r="N24" s="14">
        <f>I24/H24</f>
        <v>371.6</v>
      </c>
      <c r="O24" s="37">
        <v>5</v>
      </c>
      <c r="P24" s="14">
        <v>2997</v>
      </c>
      <c r="Q24" s="14">
        <v>2348</v>
      </c>
      <c r="R24" s="14">
        <v>734</v>
      </c>
      <c r="S24" s="14">
        <v>560</v>
      </c>
      <c r="T24" s="64">
        <f>(P24/Q24*100)-100</f>
        <v>27.640545144804094</v>
      </c>
      <c r="U24" s="97">
        <v>24689</v>
      </c>
      <c r="V24" s="14">
        <f>P24/O24</f>
        <v>599.4</v>
      </c>
      <c r="W24" s="75">
        <f>SUM(U24,P24)</f>
        <v>27686</v>
      </c>
      <c r="X24" s="77">
        <v>5549</v>
      </c>
      <c r="Y24" s="76">
        <f>SUM(X24,R24)</f>
        <v>6283</v>
      </c>
    </row>
    <row r="25" spans="1:25" ht="12.75" customHeight="1">
      <c r="A25" s="51">
        <v>12</v>
      </c>
      <c r="B25" s="72">
        <v>10</v>
      </c>
      <c r="C25" s="4" t="s">
        <v>75</v>
      </c>
      <c r="D25" s="4" t="s">
        <v>76</v>
      </c>
      <c r="E25" s="15" t="s">
        <v>43</v>
      </c>
      <c r="F25" s="15" t="s">
        <v>48</v>
      </c>
      <c r="G25" s="37">
        <v>1</v>
      </c>
      <c r="H25" s="37">
        <v>1</v>
      </c>
      <c r="I25" s="24">
        <v>1647</v>
      </c>
      <c r="J25" s="24">
        <v>1622</v>
      </c>
      <c r="K25" s="24">
        <v>302</v>
      </c>
      <c r="L25" s="24">
        <v>306</v>
      </c>
      <c r="M25" s="64">
        <f>(I25/J25*100)-100</f>
        <v>1.5413070283600376</v>
      </c>
      <c r="N25" s="14">
        <f>I25/H25</f>
        <v>1647</v>
      </c>
      <c r="O25" s="73">
        <v>1</v>
      </c>
      <c r="P25" s="14">
        <v>2651</v>
      </c>
      <c r="Q25" s="14">
        <v>3077</v>
      </c>
      <c r="R25" s="24">
        <v>514</v>
      </c>
      <c r="S25" s="24">
        <v>609</v>
      </c>
      <c r="T25" s="64">
        <f>(P25/Q25*100)-100</f>
        <v>-13.84465388365291</v>
      </c>
      <c r="U25" s="77">
        <v>3077</v>
      </c>
      <c r="V25" s="14">
        <f>P25/O25</f>
        <v>2651</v>
      </c>
      <c r="W25" s="75">
        <f>SUM(U25,P25)</f>
        <v>5728</v>
      </c>
      <c r="X25" s="75">
        <v>609</v>
      </c>
      <c r="Y25" s="76">
        <f>SUM(X25,R25)</f>
        <v>1123</v>
      </c>
    </row>
    <row r="26" spans="1:25" ht="12.75" customHeight="1">
      <c r="A26" s="72">
        <v>13</v>
      </c>
      <c r="B26" s="72">
        <v>13</v>
      </c>
      <c r="C26" s="4" t="s">
        <v>50</v>
      </c>
      <c r="D26" s="4" t="s">
        <v>51</v>
      </c>
      <c r="E26" s="15" t="s">
        <v>43</v>
      </c>
      <c r="F26" s="15" t="s">
        <v>48</v>
      </c>
      <c r="G26" s="37">
        <v>24</v>
      </c>
      <c r="H26" s="37">
        <v>6</v>
      </c>
      <c r="I26" s="14">
        <v>499</v>
      </c>
      <c r="J26" s="14">
        <v>183</v>
      </c>
      <c r="K26" s="14">
        <v>96</v>
      </c>
      <c r="L26" s="14">
        <v>38</v>
      </c>
      <c r="M26" s="64">
        <f>(I26/J26*100)-100</f>
        <v>172.6775956284153</v>
      </c>
      <c r="N26" s="14">
        <f>I26/H26</f>
        <v>83.16666666666667</v>
      </c>
      <c r="O26" s="38">
        <v>6</v>
      </c>
      <c r="P26" s="14">
        <v>744</v>
      </c>
      <c r="Q26" s="14">
        <v>507</v>
      </c>
      <c r="R26" s="14">
        <v>148</v>
      </c>
      <c r="S26" s="14">
        <v>110</v>
      </c>
      <c r="T26" s="64">
        <f>(P26/Q26*100)-100</f>
        <v>46.74556213017752</v>
      </c>
      <c r="U26" s="77">
        <v>225812</v>
      </c>
      <c r="V26" s="14">
        <f>P26/O26</f>
        <v>124</v>
      </c>
      <c r="W26" s="75">
        <f>SUM(U26,P26)</f>
        <v>226556</v>
      </c>
      <c r="X26" s="75">
        <v>50139</v>
      </c>
      <c r="Y26" s="76">
        <f>SUM(X26,R26)</f>
        <v>50287</v>
      </c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24"/>
      <c r="J27" s="24"/>
      <c r="K27" s="95"/>
      <c r="L27" s="95"/>
      <c r="M27" s="64"/>
      <c r="N27" s="14"/>
      <c r="O27" s="73"/>
      <c r="P27" s="22"/>
      <c r="Q27" s="22"/>
      <c r="R27" s="22"/>
      <c r="S27" s="22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89"/>
      <c r="J28" s="89"/>
      <c r="K28" s="95"/>
      <c r="L28" s="95"/>
      <c r="M28" s="64"/>
      <c r="N28" s="14"/>
      <c r="O28" s="73"/>
      <c r="P28" s="22"/>
      <c r="Q28" s="22"/>
      <c r="R28" s="22"/>
      <c r="S28" s="22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51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89"/>
      <c r="J30" s="89"/>
      <c r="K30" s="95"/>
      <c r="L30" s="95"/>
      <c r="M30" s="64"/>
      <c r="N30" s="14"/>
      <c r="O30" s="73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146</v>
      </c>
      <c r="I34" s="31">
        <f>SUM(I14:I33)</f>
        <v>162329</v>
      </c>
      <c r="J34" s="31">
        <v>232940</v>
      </c>
      <c r="K34" s="31">
        <f>SUM(K14:K33)</f>
        <v>30936</v>
      </c>
      <c r="L34" s="31">
        <v>44683</v>
      </c>
      <c r="M34" s="68">
        <f>(I34/J34*100)-100</f>
        <v>-30.31295612604103</v>
      </c>
      <c r="N34" s="32">
        <f>I34/H34</f>
        <v>1111.8424657534247</v>
      </c>
      <c r="O34" s="34">
        <f>SUM(O14:O33)</f>
        <v>146</v>
      </c>
      <c r="P34" s="31">
        <f>SUM(P14:P33)</f>
        <v>277298</v>
      </c>
      <c r="Q34" s="31">
        <v>348995</v>
      </c>
      <c r="R34" s="31">
        <f>SUM(R14:R33)</f>
        <v>58864</v>
      </c>
      <c r="S34" s="31">
        <v>70166</v>
      </c>
      <c r="T34" s="68">
        <f>(P34/Q34*100)-100</f>
        <v>-20.54384733305635</v>
      </c>
      <c r="U34" s="78">
        <f>SUM(U14:U33)</f>
        <v>2215698</v>
      </c>
      <c r="V34" s="32">
        <f>P34/O34</f>
        <v>1899.3013698630136</v>
      </c>
      <c r="W34" s="92">
        <f>SUM(U34,P34)</f>
        <v>2492996</v>
      </c>
      <c r="X34" s="79">
        <f>SUM(X14:X33)</f>
        <v>467632</v>
      </c>
      <c r="Y34" s="35">
        <f>SUM(Y14:Y33)</f>
        <v>526496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22 - Jul</v>
      </c>
      <c r="L4" s="20"/>
      <c r="M4" s="62" t="str">
        <f>'WEEKLY COMPETITIVE REPORT'!M4</f>
        <v>24 -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21 - Jul</v>
      </c>
      <c r="L5" s="7"/>
      <c r="M5" s="63" t="str">
        <f>'WEEKLY COMPETITIVE REPORT'!M5</f>
        <v>27 -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40752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HARRY POTTER AND THE DEATHLY HALLOWS PART 1</v>
      </c>
      <c r="D14" s="4" t="str">
        <f>'WEEKLY COMPETITIVE REPORT'!D14</f>
        <v>HARRY POTTER IN SVETINJE SMRTI - 2.DEL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25</v>
      </c>
      <c r="I14" s="14">
        <f>'WEEKLY COMPETITIVE REPORT'!I14/Y4</f>
        <v>82772.07977207977</v>
      </c>
      <c r="J14" s="14">
        <f>'WEEKLY COMPETITIVE REPORT'!J14/Y4</f>
        <v>119544.15954415956</v>
      </c>
      <c r="K14" s="22">
        <f>'WEEKLY COMPETITIVE REPORT'!K14</f>
        <v>10475</v>
      </c>
      <c r="L14" s="22">
        <f>'WEEKLY COMPETITIVE REPORT'!L14</f>
        <v>15339</v>
      </c>
      <c r="M14" s="64">
        <f>'WEEKLY COMPETITIVE REPORT'!M14</f>
        <v>-30.760247855100104</v>
      </c>
      <c r="N14" s="14">
        <f aca="true" t="shared" si="0" ref="N14:N20">I14/H14</f>
        <v>3310.8831908831908</v>
      </c>
      <c r="O14" s="37">
        <f>'WEEKLY COMPETITIVE REPORT'!O14</f>
        <v>25</v>
      </c>
      <c r="P14" s="14">
        <f>'WEEKLY COMPETITIVE REPORT'!P14/Y4</f>
        <v>152833.33333333334</v>
      </c>
      <c r="Q14" s="14">
        <f>'WEEKLY COMPETITIVE REPORT'!Q14/Y4</f>
        <v>265254.98575498577</v>
      </c>
      <c r="R14" s="22">
        <f>'WEEKLY COMPETITIVE REPORT'!R14</f>
        <v>21529</v>
      </c>
      <c r="S14" s="22">
        <f>'WEEKLY COMPETITIVE REPORT'!S14</f>
        <v>37460</v>
      </c>
      <c r="T14" s="64">
        <f>'WEEKLY COMPETITIVE REPORT'!T14</f>
        <v>-42.38248419786369</v>
      </c>
      <c r="U14" s="14">
        <f>'WEEKLY COMPETITIVE REPORT'!U14/Y4</f>
        <v>278420.2279202279</v>
      </c>
      <c r="V14" s="14">
        <f aca="true" t="shared" si="1" ref="V14:V20">P14/O14</f>
        <v>6113.333333333334</v>
      </c>
      <c r="W14" s="25">
        <f aca="true" t="shared" si="2" ref="W14:W20">P14+U14</f>
        <v>431253.5612535613</v>
      </c>
      <c r="X14" s="22">
        <f>'WEEKLY COMPETITIVE REPORT'!X14</f>
        <v>39067</v>
      </c>
      <c r="Y14" s="56">
        <f>'WEEKLY COMPETITIVE REPORT'!Y14</f>
        <v>60596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CARS 2</v>
      </c>
      <c r="D15" s="4" t="str">
        <f>'WEEKLY COMPETITIVE REPORT'!D15</f>
        <v>CARS 2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4</v>
      </c>
      <c r="H15" s="37">
        <f>'WEEKLY COMPETITIVE REPORT'!H15</f>
        <v>21</v>
      </c>
      <c r="I15" s="14">
        <f>'WEEKLY COMPETITIVE REPORT'!I15/Y4</f>
        <v>43485.75498575499</v>
      </c>
      <c r="J15" s="14">
        <f>'WEEKLY COMPETITIVE REPORT'!J15/Y4</f>
        <v>25972.934472934474</v>
      </c>
      <c r="K15" s="22">
        <f>'WEEKLY COMPETITIVE REPORT'!K15</f>
        <v>6042</v>
      </c>
      <c r="L15" s="22">
        <f>'WEEKLY COMPETITIVE REPORT'!L15</f>
        <v>3642</v>
      </c>
      <c r="M15" s="64">
        <f>'WEEKLY COMPETITIVE REPORT'!M15</f>
        <v>67.42719245324412</v>
      </c>
      <c r="N15" s="14">
        <f t="shared" si="0"/>
        <v>2070.7502374169044</v>
      </c>
      <c r="O15" s="37">
        <f>'WEEKLY COMPETITIVE REPORT'!O15</f>
        <v>21</v>
      </c>
      <c r="P15" s="14">
        <f>'WEEKLY COMPETITIVE REPORT'!P15/Y4</f>
        <v>65339.031339031346</v>
      </c>
      <c r="Q15" s="14">
        <f>'WEEKLY COMPETITIVE REPORT'!Q15/Y4</f>
        <v>54616.80911680912</v>
      </c>
      <c r="R15" s="22">
        <f>'WEEKLY COMPETITIVE REPORT'!R15</f>
        <v>9881</v>
      </c>
      <c r="S15" s="22">
        <f>'WEEKLY COMPETITIVE REPORT'!S15</f>
        <v>8414</v>
      </c>
      <c r="T15" s="64">
        <f>'WEEKLY COMPETITIVE REPORT'!T15</f>
        <v>19.631725828747307</v>
      </c>
      <c r="U15" s="14">
        <f>'WEEKLY COMPETITIVE REPORT'!U15/Y4</f>
        <v>356641.0256410257</v>
      </c>
      <c r="V15" s="14">
        <f t="shared" si="1"/>
        <v>3111.3824447157785</v>
      </c>
      <c r="W15" s="25">
        <f t="shared" si="2"/>
        <v>421980.05698005704</v>
      </c>
      <c r="X15" s="22">
        <f>'WEEKLY COMPETITIVE REPORT'!X15</f>
        <v>53748</v>
      </c>
      <c r="Y15" s="56">
        <f>'WEEKLY COMPETITIVE REPORT'!Y15</f>
        <v>63629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MR. POPPER'S PENGUINS</v>
      </c>
      <c r="D16" s="4" t="str">
        <f>'WEEKLY COMPETITIVE REPORT'!D16</f>
        <v>PINGIVNI GOSPODA POPPERJA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8</v>
      </c>
      <c r="I16" s="14">
        <f>'WEEKLY COMPETITIVE REPORT'!I16/Y4</f>
        <v>20112.535612535612</v>
      </c>
      <c r="J16" s="14">
        <f>'WEEKLY COMPETITIVE REPORT'!J16/Y4</f>
        <v>14139.60113960114</v>
      </c>
      <c r="K16" s="22">
        <f>'WEEKLY COMPETITIVE REPORT'!K16</f>
        <v>2848</v>
      </c>
      <c r="L16" s="22">
        <f>'WEEKLY COMPETITIVE REPORT'!L16</f>
        <v>2028</v>
      </c>
      <c r="M16" s="64">
        <f>'WEEKLY COMPETITIVE REPORT'!M16</f>
        <v>42.24259520451338</v>
      </c>
      <c r="N16" s="14">
        <f t="shared" si="0"/>
        <v>2514.0669515669515</v>
      </c>
      <c r="O16" s="37">
        <f>'WEEKLY COMPETITIVE REPORT'!O16</f>
        <v>8</v>
      </c>
      <c r="P16" s="14">
        <f>'WEEKLY COMPETITIVE REPORT'!P16/Y4</f>
        <v>35072.64957264958</v>
      </c>
      <c r="Q16" s="14">
        <f>'WEEKLY COMPETITIVE REPORT'!Q16/Y4</f>
        <v>30273.504273504277</v>
      </c>
      <c r="R16" s="22">
        <f>'WEEKLY COMPETITIVE REPORT'!R16</f>
        <v>5663</v>
      </c>
      <c r="S16" s="22">
        <f>'WEEKLY COMPETITIVE REPORT'!S16</f>
        <v>4981</v>
      </c>
      <c r="T16" s="64">
        <f>'WEEKLY COMPETITIVE REPORT'!T16</f>
        <v>15.852625635234332</v>
      </c>
      <c r="U16" s="14">
        <f>'WEEKLY COMPETITIVE REPORT'!U16/Y4</f>
        <v>56377.49287749288</v>
      </c>
      <c r="V16" s="14">
        <f t="shared" si="1"/>
        <v>4384.081196581197</v>
      </c>
      <c r="W16" s="25">
        <f t="shared" si="2"/>
        <v>91450.14245014245</v>
      </c>
      <c r="X16" s="22">
        <f>'WEEKLY COMPETITIVE REPORT'!X16</f>
        <v>9309</v>
      </c>
      <c r="Y16" s="56">
        <f>'WEEKLY COMPETITIVE REPORT'!Y16</f>
        <v>14972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HONEY 2</v>
      </c>
      <c r="D17" s="4" t="str">
        <f>'WEEKLY COMPETITIVE REPORT'!D17</f>
        <v>CUKRČEK 2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7</v>
      </c>
      <c r="I17" s="14">
        <f>'WEEKLY COMPETITIVE REPORT'!I17/Y4</f>
        <v>17465.81196581197</v>
      </c>
      <c r="J17" s="14">
        <f>'WEEKLY COMPETITIVE REPORT'!J17/Y4</f>
        <v>11602.564102564103</v>
      </c>
      <c r="K17" s="22">
        <f>'WEEKLY COMPETITIVE REPORT'!K17</f>
        <v>2487</v>
      </c>
      <c r="L17" s="22">
        <f>'WEEKLY COMPETITIVE REPORT'!L17</f>
        <v>1653</v>
      </c>
      <c r="M17" s="64">
        <f>'WEEKLY COMPETITIVE REPORT'!M17</f>
        <v>50.5340699815838</v>
      </c>
      <c r="N17" s="14">
        <f t="shared" si="0"/>
        <v>2495.1159951159957</v>
      </c>
      <c r="O17" s="37">
        <f>'WEEKLY COMPETITIVE REPORT'!O17</f>
        <v>7</v>
      </c>
      <c r="P17" s="14">
        <f>'WEEKLY COMPETITIVE REPORT'!P17/Y4</f>
        <v>31311.965811965812</v>
      </c>
      <c r="Q17" s="14">
        <f>'WEEKLY COMPETITIVE REPORT'!Q17/Y4</f>
        <v>26353.276353276357</v>
      </c>
      <c r="R17" s="22">
        <f>'WEEKLY COMPETITIVE REPORT'!R17</f>
        <v>5064</v>
      </c>
      <c r="S17" s="22">
        <f>'WEEKLY COMPETITIVE REPORT'!S17</f>
        <v>4391</v>
      </c>
      <c r="T17" s="64">
        <f>'WEEKLY COMPETITIVE REPORT'!T17</f>
        <v>18.816216216216205</v>
      </c>
      <c r="U17" s="14">
        <f>'WEEKLY COMPETITIVE REPORT'!U17/Y4</f>
        <v>58433.04843304844</v>
      </c>
      <c r="V17" s="14">
        <f t="shared" si="1"/>
        <v>4473.137973137973</v>
      </c>
      <c r="W17" s="25">
        <f t="shared" si="2"/>
        <v>89745.01424501426</v>
      </c>
      <c r="X17" s="22">
        <f>'WEEKLY COMPETITIVE REPORT'!X17</f>
        <v>9793</v>
      </c>
      <c r="Y17" s="56">
        <f>'WEEKLY COMPETITIVE REPORT'!Y17</f>
        <v>14857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TRANSFORMERS 3</v>
      </c>
      <c r="D18" s="4" t="str">
        <f>'WEEKLY COMPETITIVE REPORT'!D18</f>
        <v>TRANSFORMERJI 3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15</v>
      </c>
      <c r="I18" s="14">
        <f>'WEEKLY COMPETITIVE REPORT'!I18/Y4</f>
        <v>15451.566951566952</v>
      </c>
      <c r="J18" s="14">
        <f>'WEEKLY COMPETITIVE REPORT'!J18/Y4</f>
        <v>14186.609686609687</v>
      </c>
      <c r="K18" s="22">
        <f>'WEEKLY COMPETITIVE REPORT'!K18</f>
        <v>1933</v>
      </c>
      <c r="L18" s="22">
        <f>'WEEKLY COMPETITIVE REPORT'!L18</f>
        <v>1788</v>
      </c>
      <c r="M18" s="64">
        <f>'WEEKLY COMPETITIVE REPORT'!M18</f>
        <v>8.9165578873381</v>
      </c>
      <c r="N18" s="14">
        <f t="shared" si="0"/>
        <v>1030.1044634377968</v>
      </c>
      <c r="O18" s="37">
        <f>'WEEKLY COMPETITIVE REPORT'!O18</f>
        <v>15</v>
      </c>
      <c r="P18" s="14">
        <f>'WEEKLY COMPETITIVE REPORT'!P18/Y4</f>
        <v>26410.25641025641</v>
      </c>
      <c r="Q18" s="14">
        <f>'WEEKLY COMPETITIVE REPORT'!Q18/Y4</f>
        <v>27776.35327635328</v>
      </c>
      <c r="R18" s="22">
        <f>'WEEKLY COMPETITIVE REPORT'!R18</f>
        <v>3688</v>
      </c>
      <c r="S18" s="22">
        <f>'WEEKLY COMPETITIVE REPORT'!S18</f>
        <v>3958</v>
      </c>
      <c r="T18" s="64">
        <f>'WEEKLY COMPETITIVE REPORT'!T18</f>
        <v>-4.9182009333812005</v>
      </c>
      <c r="U18" s="14">
        <f>'WEEKLY COMPETITIVE REPORT'!U18/Y4</f>
        <v>172021.36752136753</v>
      </c>
      <c r="V18" s="14">
        <f t="shared" si="1"/>
        <v>1760.6837606837607</v>
      </c>
      <c r="W18" s="25">
        <f t="shared" si="2"/>
        <v>198431.62393162394</v>
      </c>
      <c r="X18" s="22">
        <f>'WEEKLY COMPETITIVE REPORT'!X18</f>
        <v>24332</v>
      </c>
      <c r="Y18" s="56">
        <f>'WEEKLY COMPETITIVE REPORT'!Y18</f>
        <v>28020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KUNG FU PANDA 2</v>
      </c>
      <c r="D19" s="4" t="str">
        <f>'WEEKLY COMPETITIVE REPORT'!D19</f>
        <v>KUNG FU PANDA 2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6</v>
      </c>
      <c r="H19" s="37">
        <f>'WEEKLY COMPETITIVE REPORT'!H19</f>
        <v>20</v>
      </c>
      <c r="I19" s="14">
        <f>'WEEKLY COMPETITIVE REPORT'!I19/Y4</f>
        <v>14750.712250712251</v>
      </c>
      <c r="J19" s="14">
        <f>'WEEKLY COMPETITIVE REPORT'!J19/Y4</f>
        <v>8683.760683760684</v>
      </c>
      <c r="K19" s="22">
        <f>'WEEKLY COMPETITIVE REPORT'!K19</f>
        <v>2222</v>
      </c>
      <c r="L19" s="22">
        <f>'WEEKLY COMPETITIVE REPORT'!L19</f>
        <v>1384</v>
      </c>
      <c r="M19" s="64">
        <f>'WEEKLY COMPETITIVE REPORT'!M19</f>
        <v>69.86548556430446</v>
      </c>
      <c r="N19" s="14">
        <f t="shared" si="0"/>
        <v>737.5356125356126</v>
      </c>
      <c r="O19" s="37">
        <f>'WEEKLY COMPETITIVE REPORT'!O19</f>
        <v>20</v>
      </c>
      <c r="P19" s="14">
        <f>'WEEKLY COMPETITIVE REPORT'!P19/Y4</f>
        <v>22767.80626780627</v>
      </c>
      <c r="Q19" s="14">
        <f>'WEEKLY COMPETITIVE REPORT'!Q19/Y4</f>
        <v>17047.008547008547</v>
      </c>
      <c r="R19" s="22">
        <f>'WEEKLY COMPETITIVE REPORT'!R19</f>
        <v>3621</v>
      </c>
      <c r="S19" s="22">
        <f>'WEEKLY COMPETITIVE REPORT'!S19</f>
        <v>2868</v>
      </c>
      <c r="T19" s="64">
        <f>'WEEKLY COMPETITIVE REPORT'!T19</f>
        <v>33.55895378958803</v>
      </c>
      <c r="U19" s="14">
        <f>'WEEKLY COMPETITIVE REPORT'!U19/Y4</f>
        <v>535009.9715099715</v>
      </c>
      <c r="V19" s="14">
        <f t="shared" si="1"/>
        <v>1138.3903133903136</v>
      </c>
      <c r="W19" s="25">
        <f t="shared" si="2"/>
        <v>557777.7777777778</v>
      </c>
      <c r="X19" s="22">
        <f>'WEEKLY COMPETITIVE REPORT'!X19</f>
        <v>79938</v>
      </c>
      <c r="Y19" s="56">
        <f>'WEEKLY COMPETITIVE REPORT'!Y19</f>
        <v>83559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HANGOVER PART 2</v>
      </c>
      <c r="D20" s="4" t="str">
        <f>'WEEKLY COMPETITIVE REPORT'!D20</f>
        <v>PREKROKANA NOČ 2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8</v>
      </c>
      <c r="H20" s="37">
        <f>'WEEKLY COMPETITIVE REPORT'!H20</f>
        <v>10</v>
      </c>
      <c r="I20" s="14">
        <f>'WEEKLY COMPETITIVE REPORT'!I20/Y4</f>
        <v>10277.77777777778</v>
      </c>
      <c r="J20" s="14">
        <f>'WEEKLY COMPETITIVE REPORT'!J20/Y4</f>
        <v>6861.823361823363</v>
      </c>
      <c r="K20" s="22">
        <f>'WEEKLY COMPETITIVE REPORT'!K20</f>
        <v>1463</v>
      </c>
      <c r="L20" s="22">
        <f>'WEEKLY COMPETITIVE REPORT'!L20</f>
        <v>974</v>
      </c>
      <c r="M20" s="64">
        <f>'WEEKLY COMPETITIVE REPORT'!M20</f>
        <v>49.78202200539755</v>
      </c>
      <c r="N20" s="14">
        <f t="shared" si="0"/>
        <v>1027.7777777777778</v>
      </c>
      <c r="O20" s="37">
        <f>'WEEKLY COMPETITIVE REPORT'!O20</f>
        <v>10</v>
      </c>
      <c r="P20" s="14">
        <f>'WEEKLY COMPETITIVE REPORT'!P20/Y4</f>
        <v>16565.527065527065</v>
      </c>
      <c r="Q20" s="14">
        <f>'WEEKLY COMPETITIVE REPORT'!Q20/Y4</f>
        <v>15834.757834757836</v>
      </c>
      <c r="R20" s="22">
        <f>'WEEKLY COMPETITIVE REPORT'!R20</f>
        <v>2517</v>
      </c>
      <c r="S20" s="22">
        <f>'WEEKLY COMPETITIVE REPORT'!S20</f>
        <v>2114</v>
      </c>
      <c r="T20" s="64">
        <f>'WEEKLY COMPETITIVE REPORT'!T20</f>
        <v>4.61496941345807</v>
      </c>
      <c r="U20" s="14">
        <f>'WEEKLY COMPETITIVE REPORT'!U20/Y4</f>
        <v>551022.792022792</v>
      </c>
      <c r="V20" s="14">
        <f t="shared" si="1"/>
        <v>1656.5527065527065</v>
      </c>
      <c r="W20" s="25">
        <f t="shared" si="2"/>
        <v>567588.3190883191</v>
      </c>
      <c r="X20" s="22">
        <f>'WEEKLY COMPETITIVE REPORT'!X20</f>
        <v>85601</v>
      </c>
      <c r="Y20" s="56">
        <f>'WEEKLY COMPETITIVE REPORT'!Y20</f>
        <v>88118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PIRATES OF THE CARIBBEAN: ON STRANGER TIDES</v>
      </c>
      <c r="D21" s="4" t="str">
        <f>'WEEKLY COMPETITIVE REPORT'!D21</f>
        <v>PIRATI S KARIBOV: Z NEZNANIMI TOKOVI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9</v>
      </c>
      <c r="H21" s="37">
        <f>'WEEKLY COMPETITIVE REPORT'!H21</f>
        <v>22</v>
      </c>
      <c r="I21" s="14">
        <f>'WEEKLY COMPETITIVE REPORT'!I21/Y4</f>
        <v>8484.330484330485</v>
      </c>
      <c r="J21" s="14">
        <f>'WEEKLY COMPETITIVE REPORT'!J21/Y4</f>
        <v>6474.358974358975</v>
      </c>
      <c r="K21" s="22">
        <f>'WEEKLY COMPETITIVE REPORT'!K21</f>
        <v>1094</v>
      </c>
      <c r="L21" s="22">
        <f>'WEEKLY COMPETITIVE REPORT'!L21</f>
        <v>1032</v>
      </c>
      <c r="M21" s="64">
        <f>'WEEKLY COMPETITIVE REPORT'!M21</f>
        <v>31.04510451045104</v>
      </c>
      <c r="N21" s="14">
        <f aca="true" t="shared" si="3" ref="N21:N33">I21/H21</f>
        <v>385.6513856513857</v>
      </c>
      <c r="O21" s="37">
        <f>'WEEKLY COMPETITIVE REPORT'!O21</f>
        <v>22</v>
      </c>
      <c r="P21" s="14">
        <f>'WEEKLY COMPETITIVE REPORT'!P21/Y4</f>
        <v>14408.83190883191</v>
      </c>
      <c r="Q21" s="14">
        <f>'WEEKLY COMPETITIVE REPORT'!Q21/Y4</f>
        <v>12914.529914529916</v>
      </c>
      <c r="R21" s="22">
        <f>'WEEKLY COMPETITIVE REPORT'!R21</f>
        <v>1977</v>
      </c>
      <c r="S21" s="22">
        <f>'WEEKLY COMPETITIVE REPORT'!S21</f>
        <v>1990</v>
      </c>
      <c r="T21" s="64">
        <f>'WEEKLY COMPETITIVE REPORT'!T21</f>
        <v>11.570703728215321</v>
      </c>
      <c r="U21" s="14">
        <f>'WEEKLY COMPETITIVE REPORT'!U21/Y4</f>
        <v>747863.2478632479</v>
      </c>
      <c r="V21" s="14">
        <f aca="true" t="shared" si="4" ref="V21:V33">P21/O21</f>
        <v>654.946904946905</v>
      </c>
      <c r="W21" s="25">
        <f aca="true" t="shared" si="5" ref="W21:W33">P21+U21</f>
        <v>762272.0797720798</v>
      </c>
      <c r="X21" s="22">
        <f>'WEEKLY COMPETITIVE REPORT'!X21</f>
        <v>102809</v>
      </c>
      <c r="Y21" s="56">
        <f>'WEEKLY COMPETITIVE REPORT'!Y21</f>
        <v>104786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SOMETHING BORROWED</v>
      </c>
      <c r="D22" s="4" t="str">
        <f>'WEEKLY COMPETITIVE REPORT'!D22</f>
        <v>NEKAJ SPOSOJENEGA</v>
      </c>
      <c r="E22" s="4" t="str">
        <f>'WEEKLY COMPETITIVE REPORT'!E22</f>
        <v>INDEP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3</v>
      </c>
      <c r="I22" s="14">
        <f>'WEEKLY COMPETITIVE REPORT'!I22/Y4</f>
        <v>7774.928774928775</v>
      </c>
      <c r="J22" s="14">
        <f>'WEEKLY COMPETITIVE REPORT'!J22/Y4</f>
        <v>4182.336182336183</v>
      </c>
      <c r="K22" s="22">
        <f>'WEEKLY COMPETITIVE REPORT'!K22</f>
        <v>1111</v>
      </c>
      <c r="L22" s="22">
        <f>'WEEKLY COMPETITIVE REPORT'!L22</f>
        <v>594</v>
      </c>
      <c r="M22" s="64">
        <f>'WEEKLY COMPETITIVE REPORT'!M22</f>
        <v>85.8991825613079</v>
      </c>
      <c r="N22" s="14">
        <f t="shared" si="3"/>
        <v>2591.642924976258</v>
      </c>
      <c r="O22" s="37">
        <f>'WEEKLY COMPETITIVE REPORT'!O22</f>
        <v>3</v>
      </c>
      <c r="P22" s="14">
        <f>'WEEKLY COMPETITIVE REPORT'!P22/Y4</f>
        <v>13207.977207977208</v>
      </c>
      <c r="Q22" s="14">
        <f>'WEEKLY COMPETITIVE REPORT'!Q22/Y4</f>
        <v>8854.700854700855</v>
      </c>
      <c r="R22" s="22">
        <f>'WEEKLY COMPETITIVE REPORT'!R22</f>
        <v>2233</v>
      </c>
      <c r="S22" s="22">
        <f>'WEEKLY COMPETITIVE REPORT'!S22</f>
        <v>1510</v>
      </c>
      <c r="T22" s="64">
        <f>'WEEKLY COMPETITIVE REPORT'!T22</f>
        <v>49.16344916344917</v>
      </c>
      <c r="U22" s="14">
        <f>'WEEKLY COMPETITIVE REPORT'!U22/Y4</f>
        <v>28713.675213675215</v>
      </c>
      <c r="V22" s="14">
        <f t="shared" si="4"/>
        <v>4402.659069325736</v>
      </c>
      <c r="W22" s="25">
        <f t="shared" si="5"/>
        <v>41921.65242165243</v>
      </c>
      <c r="X22" s="22">
        <f>'WEEKLY COMPETITIVE REPORT'!X22</f>
        <v>4913</v>
      </c>
      <c r="Y22" s="56">
        <f>'WEEKLY COMPETITIVE REPORT'!Y22</f>
        <v>7146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SOURCE KODE</v>
      </c>
      <c r="D23" s="4" t="str">
        <f>'WEEKLY COMPETITIVE REPORT'!D23</f>
        <v>IZVORNA KODA</v>
      </c>
      <c r="E23" s="4" t="str">
        <f>'WEEKLY COMPETITIVE REPORT'!E23</f>
        <v>INDEP</v>
      </c>
      <c r="F23" s="4" t="str">
        <f>'WEEKLY COMPETITIVE REPORT'!F23</f>
        <v>Blitz</v>
      </c>
      <c r="G23" s="37">
        <f>'WEEKLY COMPETITIVE REPORT'!G23</f>
        <v>2</v>
      </c>
      <c r="H23" s="37">
        <f>'WEEKLY COMPETITIVE REPORT'!H23</f>
        <v>3</v>
      </c>
      <c r="I23" s="14">
        <f>'WEEKLY COMPETITIVE REPORT'!I23/Y4</f>
        <v>4958.689458689459</v>
      </c>
      <c r="J23" s="14">
        <f>'WEEKLY COMPETITIVE REPORT'!J23/Y4</f>
        <v>2232.193732193732</v>
      </c>
      <c r="K23" s="22">
        <f>'WEEKLY COMPETITIVE REPORT'!K23</f>
        <v>700</v>
      </c>
      <c r="L23" s="22">
        <f>'WEEKLY COMPETITIVE REPORT'!L23</f>
        <v>317</v>
      </c>
      <c r="M23" s="64">
        <f>'WEEKLY COMPETITIVE REPORT'!M23</f>
        <v>122.14422463305681</v>
      </c>
      <c r="N23" s="14">
        <f t="shared" si="3"/>
        <v>1652.8964862298196</v>
      </c>
      <c r="O23" s="37">
        <f>'WEEKLY COMPETITIVE REPORT'!O23</f>
        <v>3</v>
      </c>
      <c r="P23" s="14">
        <f>'WEEKLY COMPETITIVE REPORT'!P23/Y4</f>
        <v>7988.603988603989</v>
      </c>
      <c r="Q23" s="14">
        <f>'WEEKLY COMPETITIVE REPORT'!Q23/Y4</f>
        <v>4049.85754985755</v>
      </c>
      <c r="R23" s="22">
        <f>'WEEKLY COMPETITIVE REPORT'!R23</f>
        <v>1295</v>
      </c>
      <c r="S23" s="22">
        <f>'WEEKLY COMPETITIVE REPORT'!S23</f>
        <v>677</v>
      </c>
      <c r="T23" s="64">
        <f>'WEEKLY COMPETITIVE REPORT'!T23</f>
        <v>97.2564192754133</v>
      </c>
      <c r="U23" s="14">
        <f>'WEEKLY COMPETITIVE REPORT'!U23/Y4</f>
        <v>10539.88603988604</v>
      </c>
      <c r="V23" s="14">
        <f t="shared" si="4"/>
        <v>2662.86799620133</v>
      </c>
      <c r="W23" s="25">
        <f t="shared" si="5"/>
        <v>18528.49002849003</v>
      </c>
      <c r="X23" s="22">
        <f>'WEEKLY COMPETITIVE REPORT'!X23</f>
        <v>1825</v>
      </c>
      <c r="Y23" s="56">
        <f>'WEEKLY COMPETITIVE REPORT'!Y23</f>
        <v>3120</v>
      </c>
    </row>
    <row r="24" spans="1:25" ht="12.75">
      <c r="A24" s="50">
        <v>11</v>
      </c>
      <c r="B24" s="4">
        <f>'WEEKLY COMPETITIVE REPORT'!B24</f>
        <v>12</v>
      </c>
      <c r="C24" s="4" t="str">
        <f>'WEEKLY COMPETITIVE REPORT'!C24</f>
        <v>HANNA</v>
      </c>
      <c r="D24" s="4" t="str">
        <f>'WEEKLY COMPETITIVE REPORT'!D24</f>
        <v>HANNA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4</v>
      </c>
      <c r="H24" s="37">
        <f>'WEEKLY COMPETITIVE REPORT'!H24</f>
        <v>5</v>
      </c>
      <c r="I24" s="14">
        <f>'WEEKLY COMPETITIVE REPORT'!I24/Y4</f>
        <v>2646.723646723647</v>
      </c>
      <c r="J24" s="14">
        <f>'WEEKLY COMPETITIVE REPORT'!J24/Y4</f>
        <v>1148.1481481481483</v>
      </c>
      <c r="K24" s="22">
        <f>'WEEKLY COMPETITIVE REPORT'!K24</f>
        <v>163</v>
      </c>
      <c r="L24" s="22">
        <f>'WEEKLY COMPETITIVE REPORT'!L24</f>
        <v>163</v>
      </c>
      <c r="M24" s="64">
        <f>'WEEKLY COMPETITIVE REPORT'!M24</f>
        <v>130.5210918114144</v>
      </c>
      <c r="N24" s="14">
        <f t="shared" si="3"/>
        <v>529.3447293447294</v>
      </c>
      <c r="O24" s="37">
        <f>'WEEKLY COMPETITIVE REPORT'!O24</f>
        <v>5</v>
      </c>
      <c r="P24" s="14">
        <f>'WEEKLY COMPETITIVE REPORT'!P24/Y4</f>
        <v>4269.2307692307695</v>
      </c>
      <c r="Q24" s="14">
        <f>'WEEKLY COMPETITIVE REPORT'!Q24/Y4</f>
        <v>3344.729344729345</v>
      </c>
      <c r="R24" s="22">
        <f>'WEEKLY COMPETITIVE REPORT'!R24</f>
        <v>734</v>
      </c>
      <c r="S24" s="22">
        <f>'WEEKLY COMPETITIVE REPORT'!S24</f>
        <v>560</v>
      </c>
      <c r="T24" s="64">
        <f>'WEEKLY COMPETITIVE REPORT'!T24</f>
        <v>27.640545144804094</v>
      </c>
      <c r="U24" s="14">
        <f>'WEEKLY COMPETITIVE REPORT'!U24/Y4</f>
        <v>35169.51566951567</v>
      </c>
      <c r="V24" s="14">
        <f t="shared" si="4"/>
        <v>853.8461538461539</v>
      </c>
      <c r="W24" s="25">
        <f t="shared" si="5"/>
        <v>39438.74643874644</v>
      </c>
      <c r="X24" s="22">
        <f>'WEEKLY COMPETITIVE REPORT'!X24</f>
        <v>5549</v>
      </c>
      <c r="Y24" s="56">
        <f>'WEEKLY COMPETITIVE REPORT'!Y24</f>
        <v>6283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THE WARD</v>
      </c>
      <c r="D25" s="4" t="str">
        <f>'WEEKLY COMPETITIVE REPORT'!D25</f>
        <v>ODDELEK GROZE</v>
      </c>
      <c r="E25" s="4" t="str">
        <f>'WEEKLY COMPETITIVE REPORT'!E25</f>
        <v>INDEP</v>
      </c>
      <c r="F25" s="4" t="str">
        <f>'WEEKLY COMPETITIVE REPORT'!F25</f>
        <v>Cinemania</v>
      </c>
      <c r="G25" s="37">
        <f>'WEEKLY COMPETITIVE REPORT'!G25</f>
        <v>1</v>
      </c>
      <c r="H25" s="37">
        <f>'WEEKLY COMPETITIVE REPORT'!H25</f>
        <v>1</v>
      </c>
      <c r="I25" s="14">
        <f>'WEEKLY COMPETITIVE REPORT'!I25/Y4</f>
        <v>2346.153846153846</v>
      </c>
      <c r="J25" s="14">
        <f>'WEEKLY COMPETITIVE REPORT'!J25/Y4</f>
        <v>2310.541310541311</v>
      </c>
      <c r="K25" s="22">
        <f>'WEEKLY COMPETITIVE REPORT'!K25</f>
        <v>302</v>
      </c>
      <c r="L25" s="22">
        <f>'WEEKLY COMPETITIVE REPORT'!L25</f>
        <v>306</v>
      </c>
      <c r="M25" s="64">
        <f>'WEEKLY COMPETITIVE REPORT'!M25</f>
        <v>1.5413070283600376</v>
      </c>
      <c r="N25" s="14">
        <f t="shared" si="3"/>
        <v>2346.153846153846</v>
      </c>
      <c r="O25" s="37">
        <f>'WEEKLY COMPETITIVE REPORT'!O25</f>
        <v>1</v>
      </c>
      <c r="P25" s="14">
        <f>'WEEKLY COMPETITIVE REPORT'!P25/Y4</f>
        <v>3776.3532763532767</v>
      </c>
      <c r="Q25" s="14">
        <f>'WEEKLY COMPETITIVE REPORT'!Q25/Y4</f>
        <v>4383.190883190883</v>
      </c>
      <c r="R25" s="22">
        <f>'WEEKLY COMPETITIVE REPORT'!R25</f>
        <v>514</v>
      </c>
      <c r="S25" s="22">
        <f>'WEEKLY COMPETITIVE REPORT'!S25</f>
        <v>609</v>
      </c>
      <c r="T25" s="64">
        <f>'WEEKLY COMPETITIVE REPORT'!T25</f>
        <v>-13.84465388365291</v>
      </c>
      <c r="U25" s="14">
        <f>'WEEKLY COMPETITIVE REPORT'!U25/Y4</f>
        <v>4383.190883190883</v>
      </c>
      <c r="V25" s="14">
        <f t="shared" si="4"/>
        <v>3776.3532763532767</v>
      </c>
      <c r="W25" s="25">
        <f t="shared" si="5"/>
        <v>8159.54415954416</v>
      </c>
      <c r="X25" s="22">
        <f>'WEEKLY COMPETITIVE REPORT'!X25</f>
        <v>609</v>
      </c>
      <c r="Y25" s="56">
        <f>'WEEKLY COMPETITIVE REPORT'!Y25</f>
        <v>1123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KING'S SPEECH</v>
      </c>
      <c r="D26" s="4" t="str">
        <f>'WEEKLY COMPETITIVE REPORT'!D26</f>
        <v>KRALJEV GOVOR</v>
      </c>
      <c r="E26" s="4" t="str">
        <f>'WEEKLY COMPETITIVE REPORT'!E26</f>
        <v>INDEP</v>
      </c>
      <c r="F26" s="4" t="str">
        <f>'WEEKLY COMPETITIVE REPORT'!F26</f>
        <v>Cinemania</v>
      </c>
      <c r="G26" s="37">
        <f>'WEEKLY COMPETITIVE REPORT'!G26</f>
        <v>24</v>
      </c>
      <c r="H26" s="37">
        <f>'WEEKLY COMPETITIVE REPORT'!H26</f>
        <v>6</v>
      </c>
      <c r="I26" s="14">
        <f>'WEEKLY COMPETITIVE REPORT'!I26/Y4</f>
        <v>710.8262108262109</v>
      </c>
      <c r="J26" s="14">
        <f>'WEEKLY COMPETITIVE REPORT'!J26/Y4</f>
        <v>260.6837606837607</v>
      </c>
      <c r="K26" s="22">
        <f>'WEEKLY COMPETITIVE REPORT'!K26</f>
        <v>96</v>
      </c>
      <c r="L26" s="22">
        <f>'WEEKLY COMPETITIVE REPORT'!L26</f>
        <v>38</v>
      </c>
      <c r="M26" s="64">
        <f>'WEEKLY COMPETITIVE REPORT'!M26</f>
        <v>172.6775956284153</v>
      </c>
      <c r="N26" s="14">
        <f t="shared" si="3"/>
        <v>118.4710351377018</v>
      </c>
      <c r="O26" s="37">
        <f>'WEEKLY COMPETITIVE REPORT'!O26</f>
        <v>6</v>
      </c>
      <c r="P26" s="14">
        <f>'WEEKLY COMPETITIVE REPORT'!P26/Y4</f>
        <v>1059.8290598290598</v>
      </c>
      <c r="Q26" s="14">
        <f>'WEEKLY COMPETITIVE REPORT'!Q26/Y4</f>
        <v>722.2222222222223</v>
      </c>
      <c r="R26" s="22">
        <f>'WEEKLY COMPETITIVE REPORT'!R26</f>
        <v>148</v>
      </c>
      <c r="S26" s="22">
        <f>'WEEKLY COMPETITIVE REPORT'!S26</f>
        <v>110</v>
      </c>
      <c r="T26" s="64">
        <f>'WEEKLY COMPETITIVE REPORT'!T26</f>
        <v>46.74556213017752</v>
      </c>
      <c r="U26" s="14">
        <f>'WEEKLY COMPETITIVE REPORT'!U26/Y4</f>
        <v>321669.5156695157</v>
      </c>
      <c r="V26" s="14">
        <f t="shared" si="4"/>
        <v>176.63817663817665</v>
      </c>
      <c r="W26" s="25">
        <f t="shared" si="5"/>
        <v>322729.34472934477</v>
      </c>
      <c r="X26" s="22">
        <f>'WEEKLY COMPETITIVE REPORT'!X26</f>
        <v>50139</v>
      </c>
      <c r="Y26" s="56">
        <f>'WEEKLY COMPETITIVE REPORT'!Y26</f>
        <v>50287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146</v>
      </c>
      <c r="I34" s="32">
        <f>SUM(I14:I33)</f>
        <v>231237.89173789168</v>
      </c>
      <c r="J34" s="31">
        <f>SUM(J14:J33)</f>
        <v>217599.71509971507</v>
      </c>
      <c r="K34" s="31">
        <f>SUM(K14:K33)</f>
        <v>30936</v>
      </c>
      <c r="L34" s="31">
        <f>SUM(L14:L33)</f>
        <v>29258</v>
      </c>
      <c r="M34" s="64">
        <f>'WEEKLY COMPETITIVE REPORT'!M34</f>
        <v>-30.31295612604103</v>
      </c>
      <c r="N34" s="32">
        <f>I34/H34</f>
        <v>1583.8211762869294</v>
      </c>
      <c r="O34" s="40">
        <f>'WEEKLY COMPETITIVE REPORT'!O34</f>
        <v>146</v>
      </c>
      <c r="P34" s="31">
        <f>SUM(P14:P33)</f>
        <v>395011.396011396</v>
      </c>
      <c r="Q34" s="31">
        <f>SUM(Q14:Q33)</f>
        <v>471425.92592592596</v>
      </c>
      <c r="R34" s="31">
        <f>SUM(R14:R33)</f>
        <v>58864</v>
      </c>
      <c r="S34" s="31">
        <f>SUM(S14:S33)</f>
        <v>69642</v>
      </c>
      <c r="T34" s="65">
        <f>P34/Q34-100%</f>
        <v>-0.1620923367004995</v>
      </c>
      <c r="U34" s="31">
        <f>SUM(U14:U33)</f>
        <v>3156264.957264958</v>
      </c>
      <c r="V34" s="32">
        <f>P34/O34</f>
        <v>2705.55750692737</v>
      </c>
      <c r="W34" s="31">
        <f>SUM(W14:W33)</f>
        <v>3551276.3532763533</v>
      </c>
      <c r="X34" s="31">
        <f>SUM(X14:X33)</f>
        <v>467632</v>
      </c>
      <c r="Y34" s="35">
        <f>SUM(Y14:Y33)</f>
        <v>526496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2011-07-28T11:42:18Z</dcterms:modified>
  <cp:category/>
  <cp:version/>
  <cp:contentType/>
  <cp:contentStatus/>
</cp:coreProperties>
</file>