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41" windowWidth="19515" windowHeight="81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<sst xmlns="http://schemas.openxmlformats.org/spreadsheetml/2006/main" count="244" uniqueCount="89">
  <si>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</si>
  <si>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</si>
  <si>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</si>
  <si>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</si>
  <si>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</si>
  <si>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</si>
  <si>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</si>
  <si>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</si>
  <si>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</si>
  <si>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</si>
  <si>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</si>
  <si>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</si>
  <si>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</si>
  <si>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</si>
  <si>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</si>
  <si>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</si>
  <si>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</si>
  <si>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</si>
  <si>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</si>
  <si>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</si>
  <si>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</si>
  <si>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</si>
  <si>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</si>
  <si>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</si>
  <si>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</si>
  <si>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</si>
  <si>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</si>
  <si>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</si>
  <si>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</si>
  <si>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</si>
  <si>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</si>
  <si>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</si>
  <si>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</si>
  <si>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</si>
  <si>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</si>
  <si>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</si>
  <si>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</si>
  <si>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</si>
  <si>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</si>
  <si>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</si>
  <si>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</si>
  <si>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</si>
  <si>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</si>
  <si>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</si>
  <si>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</si>
  <si>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FOX</t>
  </si>
  <si>
    <t>PAR</t>
  </si>
  <si>
    <t>Blitz</t>
  </si>
  <si>
    <t>WB</t>
  </si>
  <si>
    <t>UNI</t>
  </si>
  <si>
    <t>PIRATES OF THE CARIBBEAN: ON STRANGER TIDES</t>
  </si>
  <si>
    <t>BVI</t>
  </si>
  <si>
    <t>Cenex</t>
  </si>
  <si>
    <t>PIRATI S KARIBOV: Z NEZNANIMI TOKOVI</t>
  </si>
  <si>
    <t>HANGOVER PART 2</t>
  </si>
  <si>
    <t>PREKROKANA NOČ 2</t>
  </si>
  <si>
    <t>CARS 2</t>
  </si>
  <si>
    <t>AVTOMOBILI 2</t>
  </si>
  <si>
    <t>MR. POPPER'S PENGUINS</t>
  </si>
  <si>
    <t>PINGVINI GOSPODA POPPERJA</t>
  </si>
  <si>
    <t>HARRY POTTER AND THE DEATHLY HALLOWS PART 2</t>
  </si>
  <si>
    <t>HARRY POTTER IN SVETINJE SMRTI - 2. DEL</t>
  </si>
  <si>
    <t>New</t>
  </si>
  <si>
    <t>HORRIBLE BOSSES</t>
  </si>
  <si>
    <t>KAKO SE ZNEBITI ŠEFA?</t>
  </si>
  <si>
    <t>SUPER 8</t>
  </si>
  <si>
    <t>RISE OF THE PLANET OF THE APES</t>
  </si>
  <si>
    <t>VZPON PLANETA OPIC</t>
  </si>
  <si>
    <t>CHANGE UP</t>
  </si>
  <si>
    <t>ZAMENJAVA</t>
  </si>
  <si>
    <t>COWBOYS AND ALIENS</t>
  </si>
  <si>
    <t>KAVBOJCI IN VESOLJCI</t>
  </si>
  <si>
    <t>SMRKCI 3D</t>
  </si>
  <si>
    <t>THE SMURFS</t>
  </si>
  <si>
    <t>SONY</t>
  </si>
  <si>
    <t>CF</t>
  </si>
  <si>
    <t>JANE EYRE</t>
  </si>
  <si>
    <t>IND</t>
  </si>
  <si>
    <t>Cinemania</t>
  </si>
  <si>
    <t>BAD TEACHER</t>
  </si>
  <si>
    <t>HUDA UČITELJICA</t>
  </si>
  <si>
    <t>01 - Sep</t>
  </si>
  <si>
    <t>07 - Sep</t>
  </si>
  <si>
    <t>02 - Sep</t>
  </si>
  <si>
    <t>04 - Sep</t>
  </si>
  <si>
    <t>TREE OF LIFE</t>
  </si>
  <si>
    <t>DREVO ŽIVLJENJA</t>
  </si>
  <si>
    <t>FINAL DESTINATION 5</t>
  </si>
  <si>
    <t>BREZ POVRATKA 5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</si>
</sst>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T11" sqref="T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83</v>
      </c>
      <c r="L4" s="21"/>
      <c r="M4" s="88" t="s">
        <v>84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0.6954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81</v>
      </c>
      <c r="L5" s="8"/>
      <c r="M5" s="90" t="s">
        <v>82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36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40791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73</v>
      </c>
      <c r="D14" s="4" t="s">
        <v>72</v>
      </c>
      <c r="E14" s="16" t="s">
        <v>74</v>
      </c>
      <c r="F14" s="16" t="s">
        <v>75</v>
      </c>
      <c r="G14" s="38">
        <v>3</v>
      </c>
      <c r="H14" s="38">
        <v>19</v>
      </c>
      <c r="I14" s="15">
        <v>78329</v>
      </c>
      <c r="J14" s="15">
        <v>124829</v>
      </c>
      <c r="K14" s="15">
        <v>14696</v>
      </c>
      <c r="L14" s="15">
        <v>23234</v>
      </c>
      <c r="M14" s="67">
        <f>(I14/J14*100)-100</f>
        <v>-37.25095931233928</v>
      </c>
      <c r="N14" s="15">
        <f aca="true" t="shared" si="0" ref="N14:N28">I14/H14</f>
        <v>4122.578947368421</v>
      </c>
      <c r="O14" s="75">
        <v>19</v>
      </c>
      <c r="P14" s="86"/>
      <c r="Q14" s="86"/>
      <c r="R14" s="15"/>
      <c r="S14" s="15"/>
      <c r="T14" s="67" t="e">
        <f>(P14/Q14*100)-100</f>
        <v>#DIV/0!</v>
      </c>
      <c r="U14" s="76"/>
      <c r="V14" s="15">
        <f aca="true" t="shared" si="1" ref="V14:V28">P14/O14</f>
        <v>0</v>
      </c>
      <c r="W14" s="76">
        <v>660709</v>
      </c>
      <c r="X14" s="76"/>
      <c r="Y14" s="77">
        <v>137271</v>
      </c>
    </row>
    <row r="15" spans="1:25" ht="12.75">
      <c r="A15" s="74">
        <v>2</v>
      </c>
      <c r="B15" s="74" t="s">
        <v>62</v>
      </c>
      <c r="C15" s="4" t="s">
        <v>87</v>
      </c>
      <c r="D15" s="4" t="s">
        <v>88</v>
      </c>
      <c r="E15" s="16" t="s">
        <v>48</v>
      </c>
      <c r="F15" s="16" t="s">
        <v>47</v>
      </c>
      <c r="G15" s="38">
        <v>1</v>
      </c>
      <c r="H15" s="38">
        <v>13</v>
      </c>
      <c r="I15" s="15">
        <v>19848</v>
      </c>
      <c r="J15" s="15"/>
      <c r="K15" s="100">
        <v>3564</v>
      </c>
      <c r="L15" s="100"/>
      <c r="M15" s="67"/>
      <c r="N15" s="15">
        <f t="shared" si="0"/>
        <v>1526.7692307692307</v>
      </c>
      <c r="O15" s="75">
        <v>13</v>
      </c>
      <c r="P15" s="15"/>
      <c r="Q15" s="15"/>
      <c r="R15" s="15"/>
      <c r="S15" s="15"/>
      <c r="T15" s="67"/>
      <c r="U15" s="78"/>
      <c r="V15" s="15">
        <f t="shared" si="1"/>
        <v>0</v>
      </c>
      <c r="W15" s="78">
        <v>24074</v>
      </c>
      <c r="X15" s="78"/>
      <c r="Y15" s="79">
        <v>4482</v>
      </c>
    </row>
    <row r="16" spans="1:25" ht="12.75">
      <c r="A16" s="74">
        <v>3</v>
      </c>
      <c r="B16" s="74">
        <v>2</v>
      </c>
      <c r="C16" s="4" t="s">
        <v>79</v>
      </c>
      <c r="D16" s="4" t="s">
        <v>80</v>
      </c>
      <c r="E16" s="16" t="s">
        <v>74</v>
      </c>
      <c r="F16" s="16" t="s">
        <v>75</v>
      </c>
      <c r="G16" s="38">
        <v>2</v>
      </c>
      <c r="H16" s="38">
        <v>8</v>
      </c>
      <c r="I16" s="25">
        <v>12393</v>
      </c>
      <c r="J16" s="25">
        <v>18080</v>
      </c>
      <c r="K16" s="99">
        <v>2538</v>
      </c>
      <c r="L16" s="99">
        <v>3675</v>
      </c>
      <c r="M16" s="67">
        <f aca="true" t="shared" si="2" ref="M16:M28">(I16/J16*100)-100</f>
        <v>-31.45464601769912</v>
      </c>
      <c r="N16" s="15">
        <f t="shared" si="0"/>
        <v>1549.125</v>
      </c>
      <c r="O16" s="75">
        <v>8</v>
      </c>
      <c r="P16" s="15"/>
      <c r="Q16" s="15"/>
      <c r="R16" s="15"/>
      <c r="S16" s="15"/>
      <c r="T16" s="67" t="e">
        <f aca="true" t="shared" si="3" ref="T16:T28">(P16/Q16*100)-100</f>
        <v>#DIV/0!</v>
      </c>
      <c r="U16" s="78"/>
      <c r="V16" s="15">
        <f t="shared" si="1"/>
        <v>0</v>
      </c>
      <c r="W16" s="78">
        <v>54247</v>
      </c>
      <c r="X16" s="80"/>
      <c r="Y16" s="79">
        <v>12533</v>
      </c>
    </row>
    <row r="17" spans="1:25" ht="12.75">
      <c r="A17" s="74">
        <v>4</v>
      </c>
      <c r="B17" s="74">
        <v>3</v>
      </c>
      <c r="C17" s="4" t="s">
        <v>68</v>
      </c>
      <c r="D17" s="4" t="s">
        <v>69</v>
      </c>
      <c r="E17" s="16" t="s">
        <v>49</v>
      </c>
      <c r="F17" s="16" t="s">
        <v>35</v>
      </c>
      <c r="G17" s="38">
        <v>4</v>
      </c>
      <c r="H17" s="38">
        <v>8</v>
      </c>
      <c r="I17" s="25">
        <v>9239</v>
      </c>
      <c r="J17" s="25">
        <v>10890</v>
      </c>
      <c r="K17" s="99">
        <v>1856</v>
      </c>
      <c r="L17" s="99">
        <v>2169</v>
      </c>
      <c r="M17" s="67">
        <f t="shared" si="2"/>
        <v>-15.160697887970613</v>
      </c>
      <c r="N17" s="15">
        <f t="shared" si="0"/>
        <v>1154.875</v>
      </c>
      <c r="O17" s="39">
        <v>8</v>
      </c>
      <c r="P17" s="86"/>
      <c r="Q17" s="86"/>
      <c r="R17" s="15"/>
      <c r="S17" s="15"/>
      <c r="T17" s="67" t="e">
        <f t="shared" si="3"/>
        <v>#DIV/0!</v>
      </c>
      <c r="U17" s="78"/>
      <c r="V17" s="15">
        <f t="shared" si="1"/>
        <v>0</v>
      </c>
      <c r="W17" s="78">
        <v>100780</v>
      </c>
      <c r="X17" s="80"/>
      <c r="Y17" s="79">
        <v>23127</v>
      </c>
    </row>
    <row r="18" spans="1:25" ht="13.5" customHeight="1">
      <c r="A18" s="74">
        <v>5</v>
      </c>
      <c r="B18" s="74">
        <v>4</v>
      </c>
      <c r="C18" s="4" t="s">
        <v>70</v>
      </c>
      <c r="D18" s="4" t="s">
        <v>71</v>
      </c>
      <c r="E18" s="16" t="s">
        <v>46</v>
      </c>
      <c r="F18" s="16" t="s">
        <v>35</v>
      </c>
      <c r="G18" s="38">
        <v>3</v>
      </c>
      <c r="H18" s="38">
        <v>7</v>
      </c>
      <c r="I18" s="25">
        <v>3819</v>
      </c>
      <c r="J18" s="25">
        <v>5687</v>
      </c>
      <c r="K18" s="23">
        <v>763</v>
      </c>
      <c r="L18" s="23">
        <v>1137</v>
      </c>
      <c r="M18" s="67">
        <f t="shared" si="2"/>
        <v>-32.84684367856515</v>
      </c>
      <c r="N18" s="15">
        <f t="shared" si="0"/>
        <v>545.5714285714286</v>
      </c>
      <c r="O18" s="75">
        <v>7</v>
      </c>
      <c r="P18" s="15"/>
      <c r="Q18" s="15"/>
      <c r="R18" s="15"/>
      <c r="S18" s="15"/>
      <c r="T18" s="67" t="e">
        <f t="shared" si="3"/>
        <v>#DIV/0!</v>
      </c>
      <c r="U18" s="93"/>
      <c r="V18" s="15">
        <f t="shared" si="1"/>
        <v>0</v>
      </c>
      <c r="W18" s="78">
        <v>29400</v>
      </c>
      <c r="X18" s="95"/>
      <c r="Y18" s="79">
        <v>6810</v>
      </c>
    </row>
    <row r="19" spans="1:25" ht="12.75">
      <c r="A19" s="74">
        <v>6</v>
      </c>
      <c r="B19" s="74">
        <v>6</v>
      </c>
      <c r="C19" s="4" t="s">
        <v>66</v>
      </c>
      <c r="D19" s="4" t="s">
        <v>67</v>
      </c>
      <c r="E19" s="16" t="s">
        <v>45</v>
      </c>
      <c r="F19" s="16" t="s">
        <v>47</v>
      </c>
      <c r="G19" s="38">
        <v>5</v>
      </c>
      <c r="H19" s="38">
        <v>8</v>
      </c>
      <c r="I19" s="104">
        <v>3614</v>
      </c>
      <c r="J19" s="104">
        <v>3987</v>
      </c>
      <c r="K19" s="105">
        <v>749</v>
      </c>
      <c r="L19" s="105">
        <v>785</v>
      </c>
      <c r="M19" s="67">
        <f t="shared" si="2"/>
        <v>-9.35540506646602</v>
      </c>
      <c r="N19" s="15">
        <f t="shared" si="0"/>
        <v>451.75</v>
      </c>
      <c r="O19" s="75">
        <v>3</v>
      </c>
      <c r="P19" s="15"/>
      <c r="Q19" s="15"/>
      <c r="R19" s="15"/>
      <c r="S19" s="15"/>
      <c r="T19" s="67" t="e">
        <f t="shared" si="3"/>
        <v>#DIV/0!</v>
      </c>
      <c r="U19" s="78"/>
      <c r="V19" s="15">
        <f t="shared" si="1"/>
        <v>0</v>
      </c>
      <c r="W19" s="78">
        <v>58133</v>
      </c>
      <c r="X19" s="94"/>
      <c r="Y19" s="79">
        <v>13107</v>
      </c>
    </row>
    <row r="20" spans="1:25" ht="12.75">
      <c r="A20" s="74">
        <v>7</v>
      </c>
      <c r="B20" s="74">
        <v>5</v>
      </c>
      <c r="C20" s="4" t="s">
        <v>63</v>
      </c>
      <c r="D20" s="4" t="s">
        <v>64</v>
      </c>
      <c r="E20" s="16" t="s">
        <v>48</v>
      </c>
      <c r="F20" s="16" t="s">
        <v>47</v>
      </c>
      <c r="G20" s="38">
        <v>6</v>
      </c>
      <c r="H20" s="38">
        <v>9</v>
      </c>
      <c r="I20" s="25">
        <v>3186</v>
      </c>
      <c r="J20" s="25">
        <v>4680</v>
      </c>
      <c r="K20" s="25">
        <v>643</v>
      </c>
      <c r="L20" s="25">
        <v>945</v>
      </c>
      <c r="M20" s="67">
        <f t="shared" si="2"/>
        <v>-31.92307692307692</v>
      </c>
      <c r="N20" s="15">
        <f t="shared" si="0"/>
        <v>354</v>
      </c>
      <c r="O20" s="39">
        <v>9</v>
      </c>
      <c r="P20" s="15"/>
      <c r="Q20" s="15"/>
      <c r="R20" s="15"/>
      <c r="S20" s="15"/>
      <c r="T20" s="67" t="e">
        <f t="shared" si="3"/>
        <v>#DIV/0!</v>
      </c>
      <c r="U20" s="78"/>
      <c r="V20" s="15">
        <f t="shared" si="1"/>
        <v>0</v>
      </c>
      <c r="W20" s="78">
        <v>139820</v>
      </c>
      <c r="X20" s="80"/>
      <c r="Y20" s="79">
        <v>31985</v>
      </c>
    </row>
    <row r="21" spans="1:25" ht="12.75">
      <c r="A21" s="74">
        <v>8</v>
      </c>
      <c r="B21" s="74">
        <v>11</v>
      </c>
      <c r="C21" s="4" t="s">
        <v>85</v>
      </c>
      <c r="D21" s="4" t="s">
        <v>86</v>
      </c>
      <c r="E21" s="16" t="s">
        <v>77</v>
      </c>
      <c r="F21" s="16" t="s">
        <v>47</v>
      </c>
      <c r="G21" s="38">
        <v>2</v>
      </c>
      <c r="H21" s="38">
        <v>1</v>
      </c>
      <c r="I21" s="15">
        <v>3100</v>
      </c>
      <c r="J21" s="15">
        <v>2243</v>
      </c>
      <c r="K21" s="15">
        <v>658</v>
      </c>
      <c r="L21" s="15">
        <v>474</v>
      </c>
      <c r="M21" s="67">
        <f t="shared" si="2"/>
        <v>38.207757467677226</v>
      </c>
      <c r="N21" s="15">
        <f t="shared" si="0"/>
        <v>3100</v>
      </c>
      <c r="O21" s="75">
        <v>1</v>
      </c>
      <c r="P21" s="15"/>
      <c r="Q21" s="15"/>
      <c r="R21" s="15"/>
      <c r="S21" s="15"/>
      <c r="T21" s="67" t="e">
        <f t="shared" si="3"/>
        <v>#DIV/0!</v>
      </c>
      <c r="U21" s="78"/>
      <c r="V21" s="15">
        <f t="shared" si="1"/>
        <v>0</v>
      </c>
      <c r="W21" s="78">
        <v>14787</v>
      </c>
      <c r="X21" s="80"/>
      <c r="Y21" s="79">
        <v>3480</v>
      </c>
    </row>
    <row r="22" spans="1:25" ht="12.75">
      <c r="A22" s="74">
        <v>9</v>
      </c>
      <c r="B22" s="74">
        <v>9</v>
      </c>
      <c r="C22" s="4" t="s">
        <v>56</v>
      </c>
      <c r="D22" s="4" t="s">
        <v>57</v>
      </c>
      <c r="E22" s="16" t="s">
        <v>51</v>
      </c>
      <c r="F22" s="16" t="s">
        <v>52</v>
      </c>
      <c r="G22" s="38">
        <v>11</v>
      </c>
      <c r="H22" s="38">
        <v>21</v>
      </c>
      <c r="I22" s="15">
        <v>2489</v>
      </c>
      <c r="J22" s="15">
        <v>2433</v>
      </c>
      <c r="K22" s="15">
        <v>690</v>
      </c>
      <c r="L22" s="15">
        <v>684</v>
      </c>
      <c r="M22" s="65">
        <f t="shared" si="2"/>
        <v>2.3016851623510064</v>
      </c>
      <c r="N22" s="15">
        <f t="shared" si="0"/>
        <v>118.52380952380952</v>
      </c>
      <c r="O22" s="39">
        <v>21</v>
      </c>
      <c r="P22" s="15"/>
      <c r="Q22" s="15"/>
      <c r="R22" s="15"/>
      <c r="S22" s="15"/>
      <c r="T22" s="67" t="e">
        <f t="shared" si="3"/>
        <v>#DIV/0!</v>
      </c>
      <c r="U22" s="78"/>
      <c r="V22" s="15">
        <f t="shared" si="1"/>
        <v>0</v>
      </c>
      <c r="W22" s="78">
        <v>363886</v>
      </c>
      <c r="X22" s="80"/>
      <c r="Y22" s="79">
        <v>78948</v>
      </c>
    </row>
    <row r="23" spans="1:25" ht="12.75">
      <c r="A23" s="74">
        <v>10</v>
      </c>
      <c r="B23" s="74">
        <v>7</v>
      </c>
      <c r="C23" s="4" t="s">
        <v>76</v>
      </c>
      <c r="D23" s="4" t="s">
        <v>76</v>
      </c>
      <c r="E23" s="16" t="s">
        <v>77</v>
      </c>
      <c r="F23" s="16" t="s">
        <v>78</v>
      </c>
      <c r="G23" s="38">
        <v>2</v>
      </c>
      <c r="H23" s="38">
        <v>2</v>
      </c>
      <c r="I23" s="15">
        <v>2249</v>
      </c>
      <c r="J23" s="15">
        <v>2602</v>
      </c>
      <c r="K23" s="15">
        <v>411</v>
      </c>
      <c r="L23" s="15">
        <v>469</v>
      </c>
      <c r="M23" s="67">
        <f t="shared" si="2"/>
        <v>-13.566487317448122</v>
      </c>
      <c r="N23" s="15">
        <f t="shared" si="0"/>
        <v>1124.5</v>
      </c>
      <c r="O23" s="75">
        <v>2</v>
      </c>
      <c r="P23" s="15"/>
      <c r="Q23" s="15"/>
      <c r="R23" s="15"/>
      <c r="S23" s="15"/>
      <c r="T23" s="67" t="e">
        <f t="shared" si="3"/>
        <v>#DIV/0!</v>
      </c>
      <c r="U23" s="78"/>
      <c r="V23" s="15">
        <f t="shared" si="1"/>
        <v>0</v>
      </c>
      <c r="W23" s="78">
        <v>11066</v>
      </c>
      <c r="X23" s="80"/>
      <c r="Y23" s="79">
        <v>2331</v>
      </c>
    </row>
    <row r="24" spans="1:25" ht="12.75">
      <c r="A24" s="74">
        <v>11</v>
      </c>
      <c r="B24" s="74">
        <v>8</v>
      </c>
      <c r="C24" s="4" t="s">
        <v>60</v>
      </c>
      <c r="D24" s="4" t="s">
        <v>61</v>
      </c>
      <c r="E24" s="16" t="s">
        <v>48</v>
      </c>
      <c r="F24" s="16" t="s">
        <v>47</v>
      </c>
      <c r="G24" s="38">
        <v>8</v>
      </c>
      <c r="H24" s="38">
        <v>25</v>
      </c>
      <c r="I24" s="25">
        <v>2142</v>
      </c>
      <c r="J24" s="25">
        <v>2565</v>
      </c>
      <c r="K24" s="25">
        <v>548</v>
      </c>
      <c r="L24" s="25">
        <v>475</v>
      </c>
      <c r="M24" s="65">
        <f t="shared" si="2"/>
        <v>-16.49122807017544</v>
      </c>
      <c r="N24" s="15">
        <f t="shared" si="0"/>
        <v>85.68</v>
      </c>
      <c r="O24" s="75">
        <v>25</v>
      </c>
      <c r="P24" s="15"/>
      <c r="Q24" s="15"/>
      <c r="R24" s="15"/>
      <c r="S24" s="15"/>
      <c r="T24" s="67" t="e">
        <f t="shared" si="3"/>
        <v>#DIV/0!</v>
      </c>
      <c r="U24" s="78"/>
      <c r="V24" s="15">
        <f t="shared" si="1"/>
        <v>0</v>
      </c>
      <c r="W24" s="78">
        <v>427573</v>
      </c>
      <c r="X24" s="80"/>
      <c r="Y24" s="79">
        <v>85900</v>
      </c>
    </row>
    <row r="25" spans="1:25" ht="12.75" customHeight="1">
      <c r="A25" s="74">
        <v>12</v>
      </c>
      <c r="B25" s="74">
        <v>12</v>
      </c>
      <c r="C25" s="4" t="s">
        <v>65</v>
      </c>
      <c r="D25" s="4" t="s">
        <v>65</v>
      </c>
      <c r="E25" s="16" t="s">
        <v>46</v>
      </c>
      <c r="F25" s="16" t="s">
        <v>35</v>
      </c>
      <c r="G25" s="38">
        <v>5</v>
      </c>
      <c r="H25" s="38">
        <v>7</v>
      </c>
      <c r="I25" s="25">
        <v>1033</v>
      </c>
      <c r="J25" s="25">
        <v>1471</v>
      </c>
      <c r="K25" s="23">
        <v>217</v>
      </c>
      <c r="L25" s="23">
        <v>320</v>
      </c>
      <c r="M25" s="65">
        <f t="shared" si="2"/>
        <v>-29.77566281441196</v>
      </c>
      <c r="N25" s="15">
        <f t="shared" si="0"/>
        <v>147.57142857142858</v>
      </c>
      <c r="O25" s="38">
        <v>7</v>
      </c>
      <c r="P25" s="97"/>
      <c r="Q25" s="97"/>
      <c r="R25" s="23"/>
      <c r="S25" s="23"/>
      <c r="T25" s="67" t="e">
        <f t="shared" si="3"/>
        <v>#DIV/0!</v>
      </c>
      <c r="U25" s="78"/>
      <c r="V25" s="15">
        <f t="shared" si="1"/>
        <v>0</v>
      </c>
      <c r="W25" s="78">
        <v>42589</v>
      </c>
      <c r="X25" s="26"/>
      <c r="Y25" s="79">
        <v>9762</v>
      </c>
    </row>
    <row r="26" spans="1:25" ht="12.75" customHeight="1">
      <c r="A26" s="74">
        <v>13</v>
      </c>
      <c r="B26" s="74">
        <v>13</v>
      </c>
      <c r="C26" s="4" t="s">
        <v>54</v>
      </c>
      <c r="D26" s="4" t="s">
        <v>55</v>
      </c>
      <c r="E26" s="16" t="s">
        <v>48</v>
      </c>
      <c r="F26" s="16" t="s">
        <v>47</v>
      </c>
      <c r="G26" s="38">
        <v>15</v>
      </c>
      <c r="H26" s="38">
        <v>10</v>
      </c>
      <c r="I26" s="25">
        <v>977</v>
      </c>
      <c r="J26" s="25">
        <v>916</v>
      </c>
      <c r="K26" s="78">
        <v>204</v>
      </c>
      <c r="L26" s="78">
        <v>177</v>
      </c>
      <c r="M26" s="65">
        <f t="shared" si="2"/>
        <v>6.659388646288207</v>
      </c>
      <c r="N26" s="15">
        <f t="shared" si="0"/>
        <v>97.7</v>
      </c>
      <c r="O26" s="75">
        <v>10</v>
      </c>
      <c r="P26" s="86"/>
      <c r="Q26" s="15"/>
      <c r="R26" s="86"/>
      <c r="S26" s="15"/>
      <c r="T26" s="67" t="e">
        <f t="shared" si="3"/>
        <v>#DIV/0!</v>
      </c>
      <c r="U26" s="78"/>
      <c r="V26" s="15">
        <f t="shared" si="1"/>
        <v>0</v>
      </c>
      <c r="W26" s="78">
        <v>417900</v>
      </c>
      <c r="X26" s="80"/>
      <c r="Y26" s="79">
        <v>92689</v>
      </c>
    </row>
    <row r="27" spans="1:25" ht="12.75">
      <c r="A27" s="74">
        <v>14</v>
      </c>
      <c r="B27" s="74">
        <v>15</v>
      </c>
      <c r="C27" s="4" t="s">
        <v>58</v>
      </c>
      <c r="D27" s="4" t="s">
        <v>59</v>
      </c>
      <c r="E27" s="16" t="s">
        <v>45</v>
      </c>
      <c r="F27" s="16" t="s">
        <v>47</v>
      </c>
      <c r="G27" s="38">
        <v>9</v>
      </c>
      <c r="H27" s="38">
        <v>8</v>
      </c>
      <c r="I27" s="15">
        <v>541</v>
      </c>
      <c r="J27" s="15">
        <v>797</v>
      </c>
      <c r="K27" s="15">
        <v>150</v>
      </c>
      <c r="L27" s="15">
        <v>187</v>
      </c>
      <c r="M27" s="65">
        <f t="shared" si="2"/>
        <v>-32.12045169385195</v>
      </c>
      <c r="N27" s="15">
        <f t="shared" si="0"/>
        <v>67.625</v>
      </c>
      <c r="O27" s="39">
        <v>8</v>
      </c>
      <c r="P27" s="15"/>
      <c r="Q27" s="15"/>
      <c r="R27" s="15"/>
      <c r="S27" s="15"/>
      <c r="T27" s="67" t="e">
        <f t="shared" si="3"/>
        <v>#DIV/0!</v>
      </c>
      <c r="U27" s="78"/>
      <c r="V27" s="15">
        <f t="shared" si="1"/>
        <v>0</v>
      </c>
      <c r="W27" s="78">
        <v>104893</v>
      </c>
      <c r="X27" s="95"/>
      <c r="Y27" s="79">
        <v>24702</v>
      </c>
    </row>
    <row r="28" spans="1:25" ht="12.75">
      <c r="A28" s="74">
        <v>15</v>
      </c>
      <c r="B28" s="74">
        <v>14</v>
      </c>
      <c r="C28" s="4" t="s">
        <v>50</v>
      </c>
      <c r="D28" s="4" t="s">
        <v>53</v>
      </c>
      <c r="E28" s="16" t="s">
        <v>51</v>
      </c>
      <c r="F28" s="16" t="s">
        <v>52</v>
      </c>
      <c r="G28" s="38">
        <v>16</v>
      </c>
      <c r="H28" s="38">
        <v>22</v>
      </c>
      <c r="I28" s="25">
        <v>300</v>
      </c>
      <c r="J28" s="25">
        <v>845</v>
      </c>
      <c r="K28" s="25">
        <v>55</v>
      </c>
      <c r="L28" s="25">
        <v>188</v>
      </c>
      <c r="M28" s="65">
        <f t="shared" si="2"/>
        <v>-64.49704142011834</v>
      </c>
      <c r="N28" s="15">
        <f t="shared" si="0"/>
        <v>13.636363636363637</v>
      </c>
      <c r="O28" s="39">
        <v>26</v>
      </c>
      <c r="P28" s="15"/>
      <c r="Q28" s="15"/>
      <c r="R28" s="15"/>
      <c r="S28" s="15"/>
      <c r="T28" s="67" t="e">
        <f t="shared" si="3"/>
        <v>#DIV/0!</v>
      </c>
      <c r="U28" s="25"/>
      <c r="V28" s="15">
        <f t="shared" si="1"/>
        <v>0</v>
      </c>
      <c r="W28" s="78">
        <v>554411</v>
      </c>
      <c r="X28" s="78"/>
      <c r="Y28" s="79">
        <v>108773</v>
      </c>
    </row>
    <row r="29" spans="1:25" ht="12.75">
      <c r="A29" s="74">
        <v>16</v>
      </c>
      <c r="B29" s="74"/>
      <c r="C29" s="91"/>
      <c r="D29" s="91"/>
      <c r="E29" s="16"/>
      <c r="F29" s="16"/>
      <c r="G29" s="38"/>
      <c r="H29" s="38"/>
      <c r="I29" s="15"/>
      <c r="J29" s="15"/>
      <c r="K29" s="25"/>
      <c r="L29" s="25"/>
      <c r="M29" s="65"/>
      <c r="N29" s="15"/>
      <c r="O29" s="75"/>
      <c r="P29" s="86"/>
      <c r="Q29" s="86"/>
      <c r="R29" s="86"/>
      <c r="S29" s="86"/>
      <c r="T29" s="67"/>
      <c r="U29" s="78"/>
      <c r="V29" s="15"/>
      <c r="W29" s="78"/>
      <c r="X29" s="94"/>
      <c r="Y29" s="79"/>
    </row>
    <row r="30" spans="1:25" ht="12.75">
      <c r="A30" s="74">
        <v>17</v>
      </c>
      <c r="B30" s="74"/>
      <c r="C30" s="4"/>
      <c r="D30" s="4"/>
      <c r="E30" s="16"/>
      <c r="F30" s="16"/>
      <c r="G30" s="38"/>
      <c r="H30" s="38"/>
      <c r="I30" s="25"/>
      <c r="J30" s="25"/>
      <c r="K30" s="25"/>
      <c r="L30" s="25"/>
      <c r="M30" s="65"/>
      <c r="N30" s="15"/>
      <c r="O30" s="75"/>
      <c r="P30" s="15"/>
      <c r="Q30" s="15"/>
      <c r="R30" s="15"/>
      <c r="S30" s="15"/>
      <c r="T30" s="67"/>
      <c r="U30" s="78"/>
      <c r="V30" s="15"/>
      <c r="W30" s="78"/>
      <c r="X30" s="25"/>
      <c r="Y30" s="79"/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15"/>
      <c r="J31" s="15"/>
      <c r="K31" s="15"/>
      <c r="L31" s="15"/>
      <c r="M31" s="65"/>
      <c r="N31" s="15"/>
      <c r="O31" s="75"/>
      <c r="P31" s="15"/>
      <c r="Q31" s="15"/>
      <c r="R31" s="15"/>
      <c r="S31" s="15"/>
      <c r="T31" s="67"/>
      <c r="U31" s="92"/>
      <c r="V31" s="15"/>
      <c r="W31" s="78"/>
      <c r="X31" s="78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78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99"/>
      <c r="L33" s="99"/>
      <c r="M33" s="65"/>
      <c r="N33" s="15"/>
      <c r="O33" s="96"/>
      <c r="P33" s="102"/>
      <c r="Q33" s="102"/>
      <c r="R33" s="98"/>
      <c r="S33" s="98"/>
      <c r="T33" s="67"/>
      <c r="U33" s="101"/>
      <c r="V33" s="15"/>
      <c r="W33" s="78"/>
      <c r="X33" s="103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168</v>
      </c>
      <c r="I34" s="32">
        <f>SUM(I14:I33)</f>
        <v>143259</v>
      </c>
      <c r="J34" s="32">
        <v>163652</v>
      </c>
      <c r="K34" s="32">
        <f>SUM(K14:K33)</f>
        <v>27742</v>
      </c>
      <c r="L34" s="32">
        <v>32864</v>
      </c>
      <c r="M34" s="65">
        <f>(I34/J34*100)-100</f>
        <v>-12.461198152176564</v>
      </c>
      <c r="N34" s="33">
        <f>I34/H34</f>
        <v>852.7321428571429</v>
      </c>
      <c r="O34" s="35">
        <f>SUM(O14:O33)</f>
        <v>167</v>
      </c>
      <c r="P34" s="32">
        <f>SUM(P14:P33)</f>
        <v>0</v>
      </c>
      <c r="Q34" s="32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3004268</v>
      </c>
      <c r="X34" s="82">
        <f>SUM(X14:X33)</f>
        <v>0</v>
      </c>
      <c r="Y34" s="36">
        <f>SUM(Y14:Y33)</f>
        <v>635900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02 - Sep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0.6954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01 - Sep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36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40791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THE SMURFS</v>
      </c>
      <c r="D14" s="4" t="str">
        <f>'WEEKLY COMPETITIVE REPORT'!E14</f>
        <v>SONY</v>
      </c>
      <c r="E14" s="4" t="str">
        <f>'WEEKLY COMPETITIVE REPORT'!F14</f>
        <v>CF</v>
      </c>
      <c r="F14" s="38">
        <f>'WEEKLY COMPETITIVE REPORT'!G14</f>
        <v>3</v>
      </c>
      <c r="G14" s="38">
        <f>'WEEKLY COMPETITIVE REPORT'!H14</f>
        <v>19</v>
      </c>
      <c r="H14" s="15">
        <f>'WEEKLY COMPETITIVE REPORT'!I14/X4</f>
        <v>112638.76905378199</v>
      </c>
      <c r="I14" s="15">
        <f>'WEEKLY COMPETITIVE REPORT'!J14/X4</f>
        <v>179506.75870002876</v>
      </c>
      <c r="J14" s="23">
        <f>'WEEKLY COMPETITIVE REPORT'!K14</f>
        <v>14696</v>
      </c>
      <c r="K14" s="23">
        <f>'WEEKLY COMPETITIVE REPORT'!L14</f>
        <v>23234</v>
      </c>
      <c r="L14" s="65">
        <f>'WEEKLY COMPETITIVE REPORT'!M14</f>
        <v>-37.25095931233928</v>
      </c>
      <c r="M14" s="15">
        <f aca="true" t="shared" si="0" ref="M14:M20">H14/G14</f>
        <v>5928.356265988526</v>
      </c>
      <c r="N14" s="38">
        <f>'WEEKLY COMPETITIVE REPORT'!O14</f>
        <v>19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950113.6036813344</v>
      </c>
      <c r="W14" s="23">
        <f>'WEEKLY COMPETITIVE REPORT'!X14</f>
        <v>0</v>
      </c>
      <c r="X14" s="57">
        <f>'WEEKLY COMPETITIVE REPORT'!Y14</f>
        <v>137271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FINAL DESTINATION 5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1</v>
      </c>
      <c r="G15" s="38">
        <f>'WEEKLY COMPETITIVE REPORT'!H15</f>
        <v>13</v>
      </c>
      <c r="H15" s="15">
        <f>'WEEKLY COMPETITIVE REPORT'!I15/X4</f>
        <v>28541.846419327005</v>
      </c>
      <c r="I15" s="15">
        <f>'WEEKLY COMPETITIVE REPORT'!J15/X4</f>
        <v>0</v>
      </c>
      <c r="J15" s="23">
        <f>'WEEKLY COMPETITIVE REPORT'!K15</f>
        <v>3564</v>
      </c>
      <c r="K15" s="23">
        <f>'WEEKLY COMPETITIVE REPORT'!L15</f>
        <v>0</v>
      </c>
      <c r="L15" s="65">
        <f>'WEEKLY COMPETITIVE REPORT'!M15</f>
        <v>0</v>
      </c>
      <c r="M15" s="15">
        <f t="shared" si="0"/>
        <v>2195.5266476405386</v>
      </c>
      <c r="N15" s="38">
        <f>'WEEKLY COMPETITIVE REPORT'!O15</f>
        <v>13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34618.92436008053</v>
      </c>
      <c r="W15" s="23">
        <f>'WEEKLY COMPETITIVE REPORT'!X15</f>
        <v>0</v>
      </c>
      <c r="X15" s="57">
        <f>'WEEKLY COMPETITIVE REPORT'!Y15</f>
        <v>4482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BAD TEACHER</v>
      </c>
      <c r="D16" s="4" t="str">
        <f>'WEEKLY COMPETITIVE REPORT'!E16</f>
        <v>SONY</v>
      </c>
      <c r="E16" s="4" t="str">
        <f>'WEEKLY COMPETITIVE REPORT'!F16</f>
        <v>CF</v>
      </c>
      <c r="F16" s="38">
        <f>'WEEKLY COMPETITIVE REPORT'!G16</f>
        <v>2</v>
      </c>
      <c r="G16" s="38">
        <f>'WEEKLY COMPETITIVE REPORT'!H16</f>
        <v>8</v>
      </c>
      <c r="H16" s="15">
        <f>'WEEKLY COMPETITIVE REPORT'!I16/X4</f>
        <v>17821.397756686798</v>
      </c>
      <c r="I16" s="15">
        <f>'WEEKLY COMPETITIVE REPORT'!J16/X4</f>
        <v>25999.424791486912</v>
      </c>
      <c r="J16" s="23">
        <f>'WEEKLY COMPETITIVE REPORT'!K16</f>
        <v>2538</v>
      </c>
      <c r="K16" s="23">
        <f>'WEEKLY COMPETITIVE REPORT'!L16</f>
        <v>3675</v>
      </c>
      <c r="L16" s="65">
        <f>'WEEKLY COMPETITIVE REPORT'!M16</f>
        <v>-31.45464601769912</v>
      </c>
      <c r="M16" s="15">
        <f t="shared" si="0"/>
        <v>2227.6747195858497</v>
      </c>
      <c r="N16" s="38">
        <f>'WEEKLY COMPETITIVE REPORT'!O16</f>
        <v>8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78008.34052343975</v>
      </c>
      <c r="W16" s="23">
        <f>'WEEKLY COMPETITIVE REPORT'!X16</f>
        <v>0</v>
      </c>
      <c r="X16" s="57">
        <f>'WEEKLY COMPETITIVE REPORT'!Y16</f>
        <v>12533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CHANGE UP</v>
      </c>
      <c r="D17" s="4" t="str">
        <f>'WEEKLY COMPETITIVE REPORT'!E17</f>
        <v>UNI</v>
      </c>
      <c r="E17" s="4" t="str">
        <f>'WEEKLY COMPETITIVE REPORT'!F17</f>
        <v>Karantanija</v>
      </c>
      <c r="F17" s="38">
        <f>'WEEKLY COMPETITIVE REPORT'!G17</f>
        <v>4</v>
      </c>
      <c r="G17" s="38">
        <f>'WEEKLY COMPETITIVE REPORT'!H17</f>
        <v>8</v>
      </c>
      <c r="H17" s="15">
        <f>'WEEKLY COMPETITIVE REPORT'!I17/X4</f>
        <v>13285.878631003738</v>
      </c>
      <c r="I17" s="15">
        <f>'WEEKLY COMPETITIVE REPORT'!J17/X4</f>
        <v>15660.051768766178</v>
      </c>
      <c r="J17" s="23">
        <f>'WEEKLY COMPETITIVE REPORT'!K17</f>
        <v>1856</v>
      </c>
      <c r="K17" s="23">
        <f>'WEEKLY COMPETITIVE REPORT'!L17</f>
        <v>2169</v>
      </c>
      <c r="L17" s="65">
        <f>'WEEKLY COMPETITIVE REPORT'!M17</f>
        <v>-15.160697887970613</v>
      </c>
      <c r="M17" s="15">
        <f t="shared" si="0"/>
        <v>1660.7348288754672</v>
      </c>
      <c r="N17" s="38">
        <f>'WEEKLY COMPETITIVE REPORT'!O17</f>
        <v>8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144923.7848720161</v>
      </c>
      <c r="W17" s="23">
        <f>'WEEKLY COMPETITIVE REPORT'!X17</f>
        <v>0</v>
      </c>
      <c r="X17" s="57">
        <f>'WEEKLY COMPETITIVE REPORT'!Y17</f>
        <v>23127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COWBOYS AND ALIENS</v>
      </c>
      <c r="D18" s="4" t="str">
        <f>'WEEKLY COMPETITIVE REPORT'!E18</f>
        <v>PAR</v>
      </c>
      <c r="E18" s="4" t="str">
        <f>'WEEKLY COMPETITIVE REPORT'!F18</f>
        <v>Karantanija</v>
      </c>
      <c r="F18" s="38">
        <f>'WEEKLY COMPETITIVE REPORT'!G18</f>
        <v>3</v>
      </c>
      <c r="G18" s="38">
        <f>'WEEKLY COMPETITIVE REPORT'!H18</f>
        <v>7</v>
      </c>
      <c r="H18" s="15">
        <f>'WEEKLY COMPETITIVE REPORT'!I18/X4</f>
        <v>5491.803278688524</v>
      </c>
      <c r="I18" s="15">
        <f>'WEEKLY COMPETITIVE REPORT'!J18/X4</f>
        <v>8178.027034800115</v>
      </c>
      <c r="J18" s="23">
        <f>'WEEKLY COMPETITIVE REPORT'!K18</f>
        <v>763</v>
      </c>
      <c r="K18" s="23">
        <f>'WEEKLY COMPETITIVE REPORT'!L18</f>
        <v>1137</v>
      </c>
      <c r="L18" s="65">
        <f>'WEEKLY COMPETITIVE REPORT'!M18</f>
        <v>-32.84684367856515</v>
      </c>
      <c r="M18" s="15">
        <f t="shared" si="0"/>
        <v>784.543325526932</v>
      </c>
      <c r="N18" s="38">
        <f>'WEEKLY COMPETITIVE REPORT'!O18</f>
        <v>7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42277.82571182054</v>
      </c>
      <c r="W18" s="23">
        <f>'WEEKLY COMPETITIVE REPORT'!X18</f>
        <v>0</v>
      </c>
      <c r="X18" s="57">
        <f>'WEEKLY COMPETITIVE REPORT'!Y18</f>
        <v>6810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RISE OF THE PLANET OF THE APES</v>
      </c>
      <c r="D19" s="4" t="str">
        <f>'WEEKLY COMPETITIVE REPORT'!E19</f>
        <v>FOX</v>
      </c>
      <c r="E19" s="4" t="str">
        <f>'WEEKLY COMPETITIVE REPORT'!F19</f>
        <v>Blitz</v>
      </c>
      <c r="F19" s="38">
        <f>'WEEKLY COMPETITIVE REPORT'!G19</f>
        <v>5</v>
      </c>
      <c r="G19" s="38">
        <f>'WEEKLY COMPETITIVE REPORT'!H19</f>
        <v>8</v>
      </c>
      <c r="H19" s="15">
        <f>'WEEKLY COMPETITIVE REPORT'!I19/X4</f>
        <v>5197.008915731953</v>
      </c>
      <c r="I19" s="15">
        <f>'WEEKLY COMPETITIVE REPORT'!J19/X4</f>
        <v>5733.390854184642</v>
      </c>
      <c r="J19" s="23">
        <f>'WEEKLY COMPETITIVE REPORT'!K19</f>
        <v>749</v>
      </c>
      <c r="K19" s="23">
        <f>'WEEKLY COMPETITIVE REPORT'!L19</f>
        <v>785</v>
      </c>
      <c r="L19" s="65">
        <f>'WEEKLY COMPETITIVE REPORT'!M19</f>
        <v>-9.35540506646602</v>
      </c>
      <c r="M19" s="15">
        <f t="shared" si="0"/>
        <v>649.6261144664941</v>
      </c>
      <c r="N19" s="38">
        <f>'WEEKLY COMPETITIVE REPORT'!O19</f>
        <v>3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83596.49122807017</v>
      </c>
      <c r="W19" s="23">
        <f>'WEEKLY COMPETITIVE REPORT'!X19</f>
        <v>0</v>
      </c>
      <c r="X19" s="57">
        <f>'WEEKLY COMPETITIVE REPORT'!Y19</f>
        <v>13107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HORRIBLE BOSSES</v>
      </c>
      <c r="D20" s="4" t="str">
        <f>'WEEKLY COMPETITIVE REPORT'!E20</f>
        <v>WB</v>
      </c>
      <c r="E20" s="4" t="str">
        <f>'WEEKLY COMPETITIVE REPORT'!F20</f>
        <v>Blitz</v>
      </c>
      <c r="F20" s="38">
        <f>'WEEKLY COMPETITIVE REPORT'!G20</f>
        <v>6</v>
      </c>
      <c r="G20" s="38">
        <f>'WEEKLY COMPETITIVE REPORT'!H20</f>
        <v>9</v>
      </c>
      <c r="H20" s="15">
        <f>'WEEKLY COMPETITIVE REPORT'!I20/X4</f>
        <v>4581.535806729939</v>
      </c>
      <c r="I20" s="15">
        <f>'WEEKLY COMPETITIVE REPORT'!J20/X4</f>
        <v>6729.939603106126</v>
      </c>
      <c r="J20" s="23">
        <f>'WEEKLY COMPETITIVE REPORT'!K20</f>
        <v>643</v>
      </c>
      <c r="K20" s="23">
        <f>'WEEKLY COMPETITIVE REPORT'!L20</f>
        <v>945</v>
      </c>
      <c r="L20" s="65">
        <f>'WEEKLY COMPETITIVE REPORT'!M20</f>
        <v>-31.92307692307692</v>
      </c>
      <c r="M20" s="15">
        <f t="shared" si="0"/>
        <v>509.0595340811044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201064.1357492091</v>
      </c>
      <c r="W20" s="23">
        <f>'WEEKLY COMPETITIVE REPORT'!X20</f>
        <v>0</v>
      </c>
      <c r="X20" s="57">
        <f>'WEEKLY COMPETITIVE REPORT'!Y20</f>
        <v>31985</v>
      </c>
    </row>
    <row r="21" spans="1:24" ht="12.75">
      <c r="A21" s="51">
        <v>8</v>
      </c>
      <c r="B21" s="4">
        <f>'WEEKLY COMPETITIVE REPORT'!B21</f>
        <v>11</v>
      </c>
      <c r="C21" s="4" t="str">
        <f>'WEEKLY COMPETITIVE REPORT'!C21</f>
        <v>TREE OF LIFE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2</v>
      </c>
      <c r="G21" s="38">
        <f>'WEEKLY COMPETITIVE REPORT'!H21</f>
        <v>1</v>
      </c>
      <c r="H21" s="15">
        <f>'WEEKLY COMPETITIVE REPORT'!I21/X4</f>
        <v>4457.86597641645</v>
      </c>
      <c r="I21" s="15">
        <f>'WEEKLY COMPETITIVE REPORT'!J21/X4</f>
        <v>3225.4817371297095</v>
      </c>
      <c r="J21" s="23">
        <f>'WEEKLY COMPETITIVE REPORT'!K21</f>
        <v>658</v>
      </c>
      <c r="K21" s="23">
        <f>'WEEKLY COMPETITIVE REPORT'!L21</f>
        <v>474</v>
      </c>
      <c r="L21" s="65">
        <f>'WEEKLY COMPETITIVE REPORT'!M21</f>
        <v>38.207757467677226</v>
      </c>
      <c r="M21" s="15">
        <f aca="true" t="shared" si="2" ref="M21:M33">H21/G21</f>
        <v>4457.86597641645</v>
      </c>
      <c r="N21" s="38">
        <f>'WEEKLY COMPETITIVE REPORT'!O21</f>
        <v>1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21264.02070750647</v>
      </c>
      <c r="W21" s="23">
        <f>'WEEKLY COMPETITIVE REPORT'!X21</f>
        <v>0</v>
      </c>
      <c r="X21" s="57">
        <f>'WEEKLY COMPETITIVE REPORT'!Y21</f>
        <v>3480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CARS 2</v>
      </c>
      <c r="D22" s="4" t="str">
        <f>'WEEKLY COMPETITIVE REPORT'!E22</f>
        <v>BVI</v>
      </c>
      <c r="E22" s="4" t="str">
        <f>'WEEKLY COMPETITIVE REPORT'!F22</f>
        <v>Cenex</v>
      </c>
      <c r="F22" s="38">
        <f>'WEEKLY COMPETITIVE REPORT'!G22</f>
        <v>11</v>
      </c>
      <c r="G22" s="38">
        <f>'WEEKLY COMPETITIVE REPORT'!H22</f>
        <v>21</v>
      </c>
      <c r="H22" s="15">
        <f>'WEEKLY COMPETITIVE REPORT'!I22/X4</f>
        <v>3579.2349726775956</v>
      </c>
      <c r="I22" s="15">
        <f>'WEEKLY COMPETITIVE REPORT'!J22/X4</f>
        <v>3498.7057808455565</v>
      </c>
      <c r="J22" s="23">
        <f>'WEEKLY COMPETITIVE REPORT'!K22</f>
        <v>690</v>
      </c>
      <c r="K22" s="23">
        <f>'WEEKLY COMPETITIVE REPORT'!L22</f>
        <v>684</v>
      </c>
      <c r="L22" s="65">
        <f>'WEEKLY COMPETITIVE REPORT'!M22</f>
        <v>2.3016851623510064</v>
      </c>
      <c r="M22" s="15">
        <f t="shared" si="2"/>
        <v>170.43976060369502</v>
      </c>
      <c r="N22" s="38">
        <f>'WEEKLY COMPETITIVE REPORT'!O22</f>
        <v>21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523275.8124820247</v>
      </c>
      <c r="W22" s="23">
        <f>'WEEKLY COMPETITIVE REPORT'!X22</f>
        <v>0</v>
      </c>
      <c r="X22" s="57">
        <f>'WEEKLY COMPETITIVE REPORT'!Y22</f>
        <v>78948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JANE EYRE</v>
      </c>
      <c r="D23" s="4" t="str">
        <f>'WEEKLY COMPETITIVE REPORT'!E23</f>
        <v>IND</v>
      </c>
      <c r="E23" s="4" t="str">
        <f>'WEEKLY COMPETITIVE REPORT'!F23</f>
        <v>Cinemania</v>
      </c>
      <c r="F23" s="38">
        <f>'WEEKLY COMPETITIVE REPORT'!G23</f>
        <v>2</v>
      </c>
      <c r="G23" s="38">
        <f>'WEEKLY COMPETITIVE REPORT'!H23</f>
        <v>2</v>
      </c>
      <c r="H23" s="15">
        <f>'WEEKLY COMPETITIVE REPORT'!I23/X4</f>
        <v>3234.1098648259995</v>
      </c>
      <c r="I23" s="15">
        <f>'WEEKLY COMPETITIVE REPORT'!J23/X4</f>
        <v>3741.7313776243886</v>
      </c>
      <c r="J23" s="23">
        <f>'WEEKLY COMPETITIVE REPORT'!K23</f>
        <v>411</v>
      </c>
      <c r="K23" s="23">
        <f>'WEEKLY COMPETITIVE REPORT'!L23</f>
        <v>469</v>
      </c>
      <c r="L23" s="65">
        <f>'WEEKLY COMPETITIVE REPORT'!M23</f>
        <v>-13.566487317448122</v>
      </c>
      <c r="M23" s="15">
        <f t="shared" si="2"/>
        <v>1617.0549324129997</v>
      </c>
      <c r="N23" s="38">
        <f>'WEEKLY COMPETITIVE REPORT'!O23</f>
        <v>2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15913.143514524014</v>
      </c>
      <c r="W23" s="23">
        <f>'WEEKLY COMPETITIVE REPORT'!X23</f>
        <v>0</v>
      </c>
      <c r="X23" s="57">
        <f>'WEEKLY COMPETITIVE REPORT'!Y23</f>
        <v>2331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HARRY POTTER AND THE DEATHLY HALLOWS PART 2</v>
      </c>
      <c r="D24" s="4" t="str">
        <f>'WEEKLY COMPETITIVE REPORT'!E24</f>
        <v>WB</v>
      </c>
      <c r="E24" s="4" t="str">
        <f>'WEEKLY COMPETITIVE REPORT'!F24</f>
        <v>Blitz</v>
      </c>
      <c r="F24" s="38">
        <f>'WEEKLY COMPETITIVE REPORT'!G24</f>
        <v>8</v>
      </c>
      <c r="G24" s="38">
        <f>'WEEKLY COMPETITIVE REPORT'!H24</f>
        <v>25</v>
      </c>
      <c r="H24" s="15">
        <f>'WEEKLY COMPETITIVE REPORT'!I24/X4</f>
        <v>3080.241587575496</v>
      </c>
      <c r="I24" s="15">
        <f>'WEEKLY COMPETITIVE REPORT'!J24/X4</f>
        <v>3688.524590163934</v>
      </c>
      <c r="J24" s="23">
        <f>'WEEKLY COMPETITIVE REPORT'!K24</f>
        <v>548</v>
      </c>
      <c r="K24" s="23">
        <f>'WEEKLY COMPETITIVE REPORT'!L24</f>
        <v>475</v>
      </c>
      <c r="L24" s="65">
        <f>'WEEKLY COMPETITIVE REPORT'!M24</f>
        <v>-16.49122807017544</v>
      </c>
      <c r="M24" s="15">
        <f t="shared" si="2"/>
        <v>123.20966350301984</v>
      </c>
      <c r="N24" s="38">
        <f>'WEEKLY COMPETITIVE REPORT'!O24</f>
        <v>25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614859.0739142939</v>
      </c>
      <c r="W24" s="23">
        <f>'WEEKLY COMPETITIVE REPORT'!X24</f>
        <v>0</v>
      </c>
      <c r="X24" s="57">
        <f>'WEEKLY COMPETITIVE REPORT'!Y24</f>
        <v>85900</v>
      </c>
    </row>
    <row r="25" spans="1:24" ht="12.75">
      <c r="A25" s="51">
        <v>12</v>
      </c>
      <c r="B25" s="4">
        <f>'WEEKLY COMPETITIVE REPORT'!B25</f>
        <v>12</v>
      </c>
      <c r="C25" s="4" t="str">
        <f>'WEEKLY COMPETITIVE REPORT'!C25</f>
        <v>SUPER 8</v>
      </c>
      <c r="D25" s="4" t="str">
        <f>'WEEKLY COMPETITIVE REPORT'!E25</f>
        <v>PAR</v>
      </c>
      <c r="E25" s="4" t="str">
        <f>'WEEKLY COMPETITIVE REPORT'!F25</f>
        <v>Karantanija</v>
      </c>
      <c r="F25" s="38">
        <f>'WEEKLY COMPETITIVE REPORT'!G25</f>
        <v>5</v>
      </c>
      <c r="G25" s="38">
        <f>'WEEKLY COMPETITIVE REPORT'!H25</f>
        <v>7</v>
      </c>
      <c r="H25" s="15">
        <f>'WEEKLY COMPETITIVE REPORT'!I25/X4</f>
        <v>1485.4759850445787</v>
      </c>
      <c r="I25" s="15">
        <f>'WEEKLY COMPETITIVE REPORT'!J25/X4</f>
        <v>2115.3293068737416</v>
      </c>
      <c r="J25" s="23">
        <f>'WEEKLY COMPETITIVE REPORT'!K25</f>
        <v>217</v>
      </c>
      <c r="K25" s="23">
        <f>'WEEKLY COMPETITIVE REPORT'!L25</f>
        <v>320</v>
      </c>
      <c r="L25" s="65">
        <f>'WEEKLY COMPETITIVE REPORT'!M25</f>
        <v>-29.77566281441196</v>
      </c>
      <c r="M25" s="15">
        <f t="shared" si="2"/>
        <v>212.21085500636838</v>
      </c>
      <c r="N25" s="38">
        <f>'WEEKLY COMPETITIVE REPORT'!O25</f>
        <v>7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61243.88840954846</v>
      </c>
      <c r="W25" s="23">
        <f>'WEEKLY COMPETITIVE REPORT'!X25</f>
        <v>0</v>
      </c>
      <c r="X25" s="57">
        <f>'WEEKLY COMPETITIVE REPORT'!Y25</f>
        <v>9762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HANGOVER PART 2</v>
      </c>
      <c r="D26" s="4" t="str">
        <f>'WEEKLY COMPETITIVE REPORT'!E26</f>
        <v>WB</v>
      </c>
      <c r="E26" s="4" t="str">
        <f>'WEEKLY COMPETITIVE REPORT'!F26</f>
        <v>Blitz</v>
      </c>
      <c r="F26" s="38">
        <f>'WEEKLY COMPETITIVE REPORT'!G26</f>
        <v>15</v>
      </c>
      <c r="G26" s="38">
        <f>'WEEKLY COMPETITIVE REPORT'!H26</f>
        <v>10</v>
      </c>
      <c r="H26" s="15">
        <f>'WEEKLY COMPETITIVE REPORT'!I26/X4</f>
        <v>1404.9467932125394</v>
      </c>
      <c r="I26" s="15">
        <f>'WEEKLY COMPETITIVE REPORT'!J26/X4</f>
        <v>1317.2274949669254</v>
      </c>
      <c r="J26" s="23">
        <f>'WEEKLY COMPETITIVE REPORT'!K26</f>
        <v>204</v>
      </c>
      <c r="K26" s="23">
        <f>'WEEKLY COMPETITIVE REPORT'!L26</f>
        <v>177</v>
      </c>
      <c r="L26" s="65">
        <f>'WEEKLY COMPETITIVE REPORT'!M26</f>
        <v>6.659388646288207</v>
      </c>
      <c r="M26" s="15">
        <f t="shared" si="2"/>
        <v>140.49467932125395</v>
      </c>
      <c r="N26" s="38">
        <f>'WEEKLY COMPETITIVE REPORT'!O26</f>
        <v>10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600949.0940465919</v>
      </c>
      <c r="W26" s="23">
        <f>'WEEKLY COMPETITIVE REPORT'!X26</f>
        <v>0</v>
      </c>
      <c r="X26" s="57">
        <f>'WEEKLY COMPETITIVE REPORT'!Y26</f>
        <v>92689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MR. POPPER'S PENGUINS</v>
      </c>
      <c r="D27" s="4" t="str">
        <f>'WEEKLY COMPETITIVE REPORT'!E27</f>
        <v>FOX</v>
      </c>
      <c r="E27" s="4" t="str">
        <f>'WEEKLY COMPETITIVE REPORT'!F27</f>
        <v>Blitz</v>
      </c>
      <c r="F27" s="38">
        <f>'WEEKLY COMPETITIVE REPORT'!G27</f>
        <v>9</v>
      </c>
      <c r="G27" s="38">
        <f>'WEEKLY COMPETITIVE REPORT'!H27</f>
        <v>8</v>
      </c>
      <c r="H27" s="15">
        <f>'WEEKLY COMPETITIVE REPORT'!I27/X4</f>
        <v>777.9695139488064</v>
      </c>
      <c r="I27" s="15">
        <f>'WEEKLY COMPETITIVE REPORT'!J27/X17</f>
        <v>0.034461884377567344</v>
      </c>
      <c r="J27" s="23">
        <f>'WEEKLY COMPETITIVE REPORT'!K27</f>
        <v>150</v>
      </c>
      <c r="K27" s="23">
        <f>'WEEKLY COMPETITIVE REPORT'!L27</f>
        <v>187</v>
      </c>
      <c r="L27" s="65">
        <f>'WEEKLY COMPETITIVE REPORT'!M27</f>
        <v>-32.12045169385195</v>
      </c>
      <c r="M27" s="15">
        <f t="shared" si="2"/>
        <v>97.2461892436008</v>
      </c>
      <c r="N27" s="38">
        <f>'WEEKLY COMPETITIVE REPORT'!O27</f>
        <v>8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150838.36640782282</v>
      </c>
      <c r="W27" s="23">
        <f>'WEEKLY COMPETITIVE REPORT'!X27</f>
        <v>0</v>
      </c>
      <c r="X27" s="57">
        <f>'WEEKLY COMPETITIVE REPORT'!Y27</f>
        <v>24702</v>
      </c>
    </row>
    <row r="28" spans="1:24" ht="12.75">
      <c r="A28" s="51">
        <v>15</v>
      </c>
      <c r="B28" s="4">
        <f>'WEEKLY COMPETITIVE REPORT'!B28</f>
        <v>14</v>
      </c>
      <c r="C28" s="4" t="str">
        <f>'WEEKLY COMPETITIVE REPORT'!C28</f>
        <v>PIRATES OF THE CARIBBEAN: ON STRANGER TIDES</v>
      </c>
      <c r="D28" s="4" t="str">
        <f>'WEEKLY COMPETITIVE REPORT'!E28</f>
        <v>BVI</v>
      </c>
      <c r="E28" s="4" t="str">
        <f>'WEEKLY COMPETITIVE REPORT'!F28</f>
        <v>Cenex</v>
      </c>
      <c r="F28" s="38">
        <f>'WEEKLY COMPETITIVE REPORT'!G28</f>
        <v>16</v>
      </c>
      <c r="G28" s="38">
        <f>'WEEKLY COMPETITIVE REPORT'!H28</f>
        <v>22</v>
      </c>
      <c r="H28" s="15">
        <f>'WEEKLY COMPETITIVE REPORT'!I28/X4</f>
        <v>431.40638481449525</v>
      </c>
      <c r="I28" s="15">
        <f>'WEEKLY COMPETITIVE REPORT'!J28/X17</f>
        <v>0.03653738055087127</v>
      </c>
      <c r="J28" s="23">
        <f>'WEEKLY COMPETITIVE REPORT'!K28</f>
        <v>55</v>
      </c>
      <c r="K28" s="23">
        <f>'WEEKLY COMPETITIVE REPORT'!L28</f>
        <v>188</v>
      </c>
      <c r="L28" s="65">
        <f>'WEEKLY COMPETITIVE REPORT'!M28</f>
        <v>-64.49704142011834</v>
      </c>
      <c r="M28" s="15">
        <f t="shared" si="2"/>
        <v>19.609381127931602</v>
      </c>
      <c r="N28" s="38">
        <f>'WEEKLY COMPETITIVE REPORT'!O28</f>
        <v>26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797254.817371297</v>
      </c>
      <c r="W28" s="23">
        <f>'WEEKLY COMPETITIVE REPORT'!X28</f>
        <v>0</v>
      </c>
      <c r="X28" s="57">
        <f>'WEEKLY COMPETITIVE REPORT'!Y28</f>
        <v>108773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REPORT'!E29</f>
        <v>0</v>
      </c>
      <c r="E29" s="4">
        <f>'WEEKLY COMPETITIVE REPORT'!F29</f>
        <v>0</v>
      </c>
      <c r="F29" s="38">
        <f>'WEEKLY COMPETITIVE REPORT'!G29</f>
        <v>0</v>
      </c>
      <c r="G29" s="38">
        <f>'WEEKLY COMPETITIVE REPORT'!H29</f>
        <v>0</v>
      </c>
      <c r="H29" s="15">
        <f>'WEEKLY COMPETITIVE REPORT'!I29/X4</f>
        <v>0</v>
      </c>
      <c r="I29" s="15">
        <f>'WEEKLY COMPETITIVE REPORT'!J29/X17</f>
        <v>0</v>
      </c>
      <c r="J29" s="23">
        <f>'WEEKLY COMPETITIVE REPORT'!K29</f>
        <v>0</v>
      </c>
      <c r="K29" s="23">
        <f>'WEEKLY COMPETITIVE REPORT'!L29</f>
        <v>0</v>
      </c>
      <c r="L29" s="65">
        <f>'WEEKLY COMPETITIVE REPORT'!M29</f>
        <v>0</v>
      </c>
      <c r="M29" s="15" t="e">
        <f t="shared" si="2"/>
        <v>#DIV/0!</v>
      </c>
      <c r="N29" s="38">
        <f>'WEEKLY COMPETITIVE REPORT'!O29</f>
        <v>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 t="shared" si="3"/>
        <v>#DIV/0!</v>
      </c>
      <c r="V29" s="26">
        <f>'WEEKLY COMPETITIVE REPORT'!W29/X4</f>
        <v>0</v>
      </c>
      <c r="W29" s="23">
        <f>'WEEKLY COMPETITIVE REPORT'!X29</f>
        <v>0</v>
      </c>
      <c r="X29" s="57">
        <f>'WEEKLY COMPETITIVE REPORT'!Y29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 t="shared" si="2"/>
        <v>#DIV/0!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 t="shared" si="3"/>
        <v>#DIV/0!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168</v>
      </c>
      <c r="H34" s="33">
        <f>SUM(H14:H33)</f>
        <v>206009.49094046588</v>
      </c>
      <c r="I34" s="32">
        <f>SUM(I14:I33)</f>
        <v>259394.66403924188</v>
      </c>
      <c r="J34" s="32">
        <f>SUM(J14:J33)</f>
        <v>27742</v>
      </c>
      <c r="K34" s="32">
        <f>SUM(K14:K33)</f>
        <v>34919</v>
      </c>
      <c r="L34" s="65">
        <f>'WEEKLY COMPETITIVE REPORT'!M34</f>
        <v>-12.461198152176564</v>
      </c>
      <c r="M34" s="33">
        <f>H34/G34</f>
        <v>1226.2469698837256</v>
      </c>
      <c r="N34" s="41">
        <f>'WEEKLY COMPETITIVE REPORT'!O34</f>
        <v>167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4320201.32297958</v>
      </c>
      <c r="W34" s="32">
        <f>SUM(W14:W33)</f>
        <v>0</v>
      </c>
      <c r="X34" s="36">
        <f>SUM(X14:X33)</f>
        <v>635900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2011-09-05T11:59:58Z</dcterms:modified>
  <cp:category/>
  <cp:version/>
  <cp:contentType/>
  <cp:contentStatus/>
</cp:coreProperties>
</file>