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30" windowWidth="20415" windowHeight="77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<sst xmlns="http://schemas.openxmlformats.org/spreadsheetml/2006/main" count="260" uniqueCount="95">
  <si>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</si>
  <si>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</si>
  <si>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</si>
  <si>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</si>
  <si>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</si>
  <si>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</si>
  <si>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</si>
  <si>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</si>
  <si>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</si>
  <si>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</si>
  <si>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</si>
  <si>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</si>
  <si>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</si>
  <si>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</si>
  <si>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</si>
  <si>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</si>
  <si>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</si>
  <si>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</si>
  <si>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</si>
  <si>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</si>
  <si>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</si>
  <si>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</si>
  <si>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</si>
  <si>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</si>
  <si>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</si>
  <si>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</si>
  <si>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</si>
  <si>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</si>
  <si>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</si>
  <si>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</si>
  <si>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</si>
  <si>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</si>
  <si>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</si>
  <si>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</si>
  <si>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</si>
  <si>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</si>
  <si>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</si>
  <si>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</si>
  <si>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</si>
  <si>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</si>
  <si>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</si>
  <si>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</si>
  <si>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</si>
  <si>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</si>
  <si>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</si>
  <si>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</si>
  <si>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</si>
  <si>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</si>
  <si>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</si>
  <si>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</si>
  <si>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CARS 2</t>
  </si>
  <si>
    <t>New</t>
  </si>
  <si>
    <t>CHANGE UP</t>
  </si>
  <si>
    <t>ZAMENJAVA</t>
  </si>
  <si>
    <t>THE SMURFS</t>
  </si>
  <si>
    <t>SMRKCI 3D</t>
  </si>
  <si>
    <t>CF</t>
  </si>
  <si>
    <t>SONY</t>
  </si>
  <si>
    <t>BAD TEACHER</t>
  </si>
  <si>
    <t>HUDA UČITELJICA</t>
  </si>
  <si>
    <t>JANE EYRE</t>
  </si>
  <si>
    <t>IND</t>
  </si>
  <si>
    <t>Cinemania</t>
  </si>
  <si>
    <t>FINAL DESTINATION 5</t>
  </si>
  <si>
    <t>BREZ POVRATKA 5</t>
  </si>
  <si>
    <t>CRAZY, STUPID, LOVE</t>
  </si>
  <si>
    <t>ZOOKEEPER</t>
  </si>
  <si>
    <t>OSRKBNIK</t>
  </si>
  <si>
    <t>TA NORA LJUBEZEN</t>
  </si>
  <si>
    <t>JOHNNY ENGLISH 2</t>
  </si>
  <si>
    <t>FRIENDS WITH BENEFITS</t>
  </si>
  <si>
    <t>PRIJATELJA SAMO ZA SEKS</t>
  </si>
  <si>
    <t>ONE DAY</t>
  </si>
  <si>
    <t>EN DAN</t>
  </si>
  <si>
    <t>WINNIE THE POOH</t>
  </si>
  <si>
    <t>MEDVEDEK PU</t>
  </si>
  <si>
    <t>SHARK NIGHT 3D</t>
  </si>
  <si>
    <t>NOČ MORSKIH PSOV 3D</t>
  </si>
  <si>
    <t>NEKE DRUGE PRIČE</t>
  </si>
  <si>
    <t>NEKE DRUGE ZGODBE</t>
  </si>
  <si>
    <t>LAHKO NOČ, GOSPODIČNA</t>
  </si>
  <si>
    <t>SS</t>
  </si>
  <si>
    <t>DOMEST</t>
  </si>
  <si>
    <t>06 - Sep</t>
  </si>
  <si>
    <t>12 - Oct</t>
  </si>
  <si>
    <t>07 - Sep</t>
  </si>
  <si>
    <t>09 - Oct</t>
  </si>
  <si>
    <t>THE MAIDEN DANCED TO DEATH</t>
  </si>
  <si>
    <t>DEVIŠKI PLES SMRTI</t>
  </si>
  <si>
    <t>FIVIA</t>
  </si>
  <si>
    <t>SPY KIDS 4</t>
  </si>
  <si>
    <t>MALI VOHUNI 4</t>
  </si>
  <si>
    <t>WHAT'S YOUR NUMBER</t>
  </si>
  <si>
    <t>KATERI JE PRAVI?</t>
  </si>
  <si>
    <t>FOX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</si>
</sst>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R21" sqref="R2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85</v>
      </c>
      <c r="L4" s="20"/>
      <c r="M4" s="83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83</v>
      </c>
      <c r="L5" s="7"/>
      <c r="M5" s="84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40829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87" t="s">
        <v>69</v>
      </c>
      <c r="D14" s="87" t="s">
        <v>69</v>
      </c>
      <c r="E14" s="15" t="s">
        <v>48</v>
      </c>
      <c r="F14" s="15" t="s">
        <v>36</v>
      </c>
      <c r="G14" s="37">
        <v>4</v>
      </c>
      <c r="H14" s="37">
        <v>19</v>
      </c>
      <c r="I14" s="14">
        <v>42257</v>
      </c>
      <c r="J14" s="14">
        <v>33857</v>
      </c>
      <c r="K14" s="14">
        <v>8777</v>
      </c>
      <c r="L14" s="14">
        <v>7076</v>
      </c>
      <c r="M14" s="64">
        <f>(I14/J14*100)-100</f>
        <v>24.810231266798596</v>
      </c>
      <c r="N14" s="14">
        <f>I14/H14</f>
        <v>2224.0526315789475</v>
      </c>
      <c r="O14" s="73">
        <v>19</v>
      </c>
      <c r="P14" s="14">
        <v>51900</v>
      </c>
      <c r="Q14" s="14">
        <v>47389</v>
      </c>
      <c r="R14" s="14">
        <v>11246</v>
      </c>
      <c r="S14" s="14">
        <v>10711</v>
      </c>
      <c r="T14" s="64">
        <f>(P14/Q14*100)-100</f>
        <v>9.51908670788579</v>
      </c>
      <c r="U14" s="75">
        <v>248602</v>
      </c>
      <c r="V14" s="14">
        <f>P14/O14</f>
        <v>2731.5789473684213</v>
      </c>
      <c r="W14" s="75">
        <f>SUM(U14,P14)</f>
        <v>300502</v>
      </c>
      <c r="X14" s="75">
        <v>56143</v>
      </c>
      <c r="Y14" s="76">
        <f>SUM(X14,R14)</f>
        <v>67389</v>
      </c>
    </row>
    <row r="15" spans="1:25" ht="12.75">
      <c r="A15" s="72">
        <v>2</v>
      </c>
      <c r="B15" s="72">
        <v>3</v>
      </c>
      <c r="C15" s="4" t="s">
        <v>54</v>
      </c>
      <c r="D15" s="4" t="s">
        <v>55</v>
      </c>
      <c r="E15" s="15" t="s">
        <v>57</v>
      </c>
      <c r="F15" s="15" t="s">
        <v>56</v>
      </c>
      <c r="G15" s="37">
        <v>8</v>
      </c>
      <c r="H15" s="37">
        <v>19</v>
      </c>
      <c r="I15" s="14">
        <v>19338</v>
      </c>
      <c r="J15" s="14">
        <v>12885</v>
      </c>
      <c r="K15" s="14">
        <v>3694</v>
      </c>
      <c r="L15" s="14">
        <v>2442</v>
      </c>
      <c r="M15" s="64">
        <f>(I15/J15*100)-100</f>
        <v>50.081490104772996</v>
      </c>
      <c r="N15" s="14">
        <f>I15/H15</f>
        <v>1017.7894736842105</v>
      </c>
      <c r="O15" s="73">
        <v>19</v>
      </c>
      <c r="P15" s="14">
        <v>22846</v>
      </c>
      <c r="Q15" s="14">
        <v>19225</v>
      </c>
      <c r="R15" s="14">
        <v>4533</v>
      </c>
      <c r="S15" s="14">
        <v>4002</v>
      </c>
      <c r="T15" s="64">
        <f>(P15/Q15*100)-100</f>
        <v>18.834850455136532</v>
      </c>
      <c r="U15" s="75">
        <v>867012</v>
      </c>
      <c r="V15" s="14">
        <f>P15/O15</f>
        <v>1202.421052631579</v>
      </c>
      <c r="W15" s="75">
        <f>SUM(U15,P15)</f>
        <v>889858</v>
      </c>
      <c r="X15" s="75">
        <v>180604</v>
      </c>
      <c r="Y15" s="76">
        <f>SUM(X15,R15)</f>
        <v>185137</v>
      </c>
    </row>
    <row r="16" spans="1:25" ht="12.75">
      <c r="A16" s="72">
        <v>3</v>
      </c>
      <c r="B16" s="72">
        <v>2</v>
      </c>
      <c r="C16" s="4" t="s">
        <v>70</v>
      </c>
      <c r="D16" s="4" t="s">
        <v>71</v>
      </c>
      <c r="E16" s="15" t="s">
        <v>57</v>
      </c>
      <c r="F16" s="15" t="s">
        <v>56</v>
      </c>
      <c r="G16" s="37">
        <v>3</v>
      </c>
      <c r="H16" s="37">
        <v>8</v>
      </c>
      <c r="I16" s="24">
        <v>15341</v>
      </c>
      <c r="J16" s="24">
        <v>15924</v>
      </c>
      <c r="K16" s="89">
        <v>3076</v>
      </c>
      <c r="L16" s="89">
        <v>3228</v>
      </c>
      <c r="M16" s="64">
        <f>(I16/J16*100)-100</f>
        <v>-3.6611404169806576</v>
      </c>
      <c r="N16" s="14">
        <f>I16/H16</f>
        <v>1917.625</v>
      </c>
      <c r="O16" s="37">
        <v>8</v>
      </c>
      <c r="P16" s="22">
        <v>20340</v>
      </c>
      <c r="Q16" s="22">
        <v>23947</v>
      </c>
      <c r="R16" s="22">
        <v>4391</v>
      </c>
      <c r="S16" s="22">
        <v>5423</v>
      </c>
      <c r="T16" s="64">
        <f>(P16/Q16*100)-100</f>
        <v>-15.062429531882898</v>
      </c>
      <c r="U16" s="75">
        <v>59890</v>
      </c>
      <c r="V16" s="14">
        <f>P16/O16</f>
        <v>2542.5</v>
      </c>
      <c r="W16" s="75">
        <f>SUM(U16,P16)</f>
        <v>80230</v>
      </c>
      <c r="X16" s="75">
        <v>13790</v>
      </c>
      <c r="Y16" s="76">
        <f>SUM(X16,R16)</f>
        <v>18181</v>
      </c>
    </row>
    <row r="17" spans="1:25" ht="12.75">
      <c r="A17" s="72">
        <v>4</v>
      </c>
      <c r="B17" s="72" t="s">
        <v>51</v>
      </c>
      <c r="C17" s="4" t="s">
        <v>92</v>
      </c>
      <c r="D17" s="4" t="s">
        <v>93</v>
      </c>
      <c r="E17" s="15" t="s">
        <v>94</v>
      </c>
      <c r="F17" s="15" t="s">
        <v>42</v>
      </c>
      <c r="G17" s="37">
        <v>1</v>
      </c>
      <c r="H17" s="37">
        <v>8</v>
      </c>
      <c r="I17" s="24">
        <v>12741</v>
      </c>
      <c r="J17" s="24"/>
      <c r="K17" s="97">
        <v>2572</v>
      </c>
      <c r="L17" s="97"/>
      <c r="M17" s="64"/>
      <c r="N17" s="14">
        <f>I17/H17</f>
        <v>1592.625</v>
      </c>
      <c r="O17" s="38">
        <v>8</v>
      </c>
      <c r="P17" s="14">
        <v>18256</v>
      </c>
      <c r="Q17" s="14"/>
      <c r="R17" s="14">
        <v>4113</v>
      </c>
      <c r="S17" s="14"/>
      <c r="T17" s="64"/>
      <c r="U17" s="75">
        <v>1337</v>
      </c>
      <c r="V17" s="14">
        <f>P17/O17</f>
        <v>2282</v>
      </c>
      <c r="W17" s="75">
        <f>SUM(U17,P17)</f>
        <v>19593</v>
      </c>
      <c r="X17" s="75">
        <v>278</v>
      </c>
      <c r="Y17" s="76">
        <f>SUM(X17,R17)</f>
        <v>4391</v>
      </c>
    </row>
    <row r="18" spans="1:25" ht="13.5" customHeight="1">
      <c r="A18" s="72">
        <v>5</v>
      </c>
      <c r="B18" s="72">
        <v>4</v>
      </c>
      <c r="C18" s="4" t="s">
        <v>76</v>
      </c>
      <c r="D18" s="4" t="s">
        <v>77</v>
      </c>
      <c r="E18" s="15" t="s">
        <v>61</v>
      </c>
      <c r="F18" s="15" t="s">
        <v>42</v>
      </c>
      <c r="G18" s="37">
        <v>2</v>
      </c>
      <c r="H18" s="37">
        <v>6</v>
      </c>
      <c r="I18" s="14">
        <v>10428</v>
      </c>
      <c r="J18" s="14">
        <v>10816</v>
      </c>
      <c r="K18" s="89">
        <v>1783</v>
      </c>
      <c r="L18" s="89">
        <v>1867</v>
      </c>
      <c r="M18" s="64">
        <f>(I18/J18*100)-100</f>
        <v>-3.587278106508876</v>
      </c>
      <c r="N18" s="14">
        <f>I18/H18</f>
        <v>1738</v>
      </c>
      <c r="O18" s="37">
        <v>6</v>
      </c>
      <c r="P18" s="22">
        <v>13870</v>
      </c>
      <c r="Q18" s="22">
        <v>15337</v>
      </c>
      <c r="R18" s="22">
        <v>2592</v>
      </c>
      <c r="S18" s="22">
        <v>2973</v>
      </c>
      <c r="T18" s="64">
        <f>(P18/Q18*100)-100</f>
        <v>-9.56510399687032</v>
      </c>
      <c r="U18" s="75">
        <v>15417</v>
      </c>
      <c r="V18" s="14">
        <f>P18/O18</f>
        <v>2311.6666666666665</v>
      </c>
      <c r="W18" s="75">
        <f>SUM(U18,P18)</f>
        <v>29287</v>
      </c>
      <c r="X18" s="75">
        <v>3020</v>
      </c>
      <c r="Y18" s="76">
        <f>SUM(X18,R18)</f>
        <v>5612</v>
      </c>
    </row>
    <row r="19" spans="1:25" ht="12.75">
      <c r="A19" s="72">
        <v>6</v>
      </c>
      <c r="B19" s="72">
        <v>7</v>
      </c>
      <c r="C19" s="4" t="s">
        <v>74</v>
      </c>
      <c r="D19" s="4" t="s">
        <v>75</v>
      </c>
      <c r="E19" s="15" t="s">
        <v>49</v>
      </c>
      <c r="F19" s="15" t="s">
        <v>45</v>
      </c>
      <c r="G19" s="37">
        <v>3</v>
      </c>
      <c r="H19" s="37">
        <v>11</v>
      </c>
      <c r="I19" s="24">
        <v>9436</v>
      </c>
      <c r="J19" s="24">
        <v>3810</v>
      </c>
      <c r="K19" s="94">
        <v>1999</v>
      </c>
      <c r="L19" s="94">
        <v>800</v>
      </c>
      <c r="M19" s="64">
        <f>(I19/J19*100)-100</f>
        <v>147.66404199475068</v>
      </c>
      <c r="N19" s="14">
        <f>I19/H19</f>
        <v>857.8181818181819</v>
      </c>
      <c r="O19" s="38">
        <v>11</v>
      </c>
      <c r="P19" s="14">
        <v>11970</v>
      </c>
      <c r="Q19" s="14">
        <v>8009</v>
      </c>
      <c r="R19" s="14">
        <v>2698</v>
      </c>
      <c r="S19" s="14">
        <v>1925</v>
      </c>
      <c r="T19" s="64">
        <f>(P19/Q19*100)-100</f>
        <v>49.45686103133974</v>
      </c>
      <c r="U19" s="75">
        <v>16440</v>
      </c>
      <c r="V19" s="14">
        <f>P19/O19</f>
        <v>1088.1818181818182</v>
      </c>
      <c r="W19" s="75">
        <f>SUM(U19,P19)</f>
        <v>28410</v>
      </c>
      <c r="X19" s="75">
        <v>4030</v>
      </c>
      <c r="Y19" s="76">
        <f>SUM(X19,R19)</f>
        <v>6728</v>
      </c>
    </row>
    <row r="20" spans="1:25" ht="12.75">
      <c r="A20" s="72">
        <v>7</v>
      </c>
      <c r="B20" s="72">
        <v>5</v>
      </c>
      <c r="C20" s="4" t="s">
        <v>80</v>
      </c>
      <c r="D20" s="4" t="s">
        <v>80</v>
      </c>
      <c r="E20" s="15" t="s">
        <v>82</v>
      </c>
      <c r="F20" s="15" t="s">
        <v>62</v>
      </c>
      <c r="G20" s="37">
        <v>2</v>
      </c>
      <c r="H20" s="37">
        <v>10</v>
      </c>
      <c r="I20" s="24">
        <v>6697</v>
      </c>
      <c r="J20" s="24">
        <v>5358</v>
      </c>
      <c r="K20" s="14">
        <v>1318</v>
      </c>
      <c r="L20" s="14">
        <v>1502</v>
      </c>
      <c r="M20" s="64">
        <f>(I20/J20*100)-100</f>
        <v>24.9906681597611</v>
      </c>
      <c r="N20" s="14">
        <f>I20/H20</f>
        <v>669.7</v>
      </c>
      <c r="O20" s="73">
        <v>10</v>
      </c>
      <c r="P20" s="14">
        <v>10423</v>
      </c>
      <c r="Q20" s="14">
        <v>9318</v>
      </c>
      <c r="R20" s="14">
        <v>2173</v>
      </c>
      <c r="S20" s="14">
        <v>2471</v>
      </c>
      <c r="T20" s="64">
        <f>(P20/Q20*100)-100</f>
        <v>11.858767975960504</v>
      </c>
      <c r="U20" s="75">
        <v>10547</v>
      </c>
      <c r="V20" s="14">
        <f>P20/O20</f>
        <v>1042.3</v>
      </c>
      <c r="W20" s="75">
        <f>SUM(U20,P20)</f>
        <v>20970</v>
      </c>
      <c r="X20" s="75">
        <v>2916</v>
      </c>
      <c r="Y20" s="76">
        <f>SUM(X20,R20)</f>
        <v>5089</v>
      </c>
    </row>
    <row r="21" spans="1:25" ht="12.75">
      <c r="A21" s="72">
        <v>8</v>
      </c>
      <c r="B21" s="72">
        <v>6</v>
      </c>
      <c r="C21" s="4" t="s">
        <v>65</v>
      </c>
      <c r="D21" s="4" t="s">
        <v>68</v>
      </c>
      <c r="E21" s="15" t="s">
        <v>47</v>
      </c>
      <c r="F21" s="15" t="s">
        <v>42</v>
      </c>
      <c r="G21" s="37">
        <v>5</v>
      </c>
      <c r="H21" s="37">
        <v>8</v>
      </c>
      <c r="I21" s="14">
        <v>6110</v>
      </c>
      <c r="J21" s="14">
        <v>5648</v>
      </c>
      <c r="K21" s="96">
        <v>1238</v>
      </c>
      <c r="L21" s="96">
        <v>1223</v>
      </c>
      <c r="M21" s="64">
        <f>(I21/J21*100)-100</f>
        <v>8.179886685552404</v>
      </c>
      <c r="N21" s="14">
        <f>I21/H21</f>
        <v>763.75</v>
      </c>
      <c r="O21" s="73">
        <v>8</v>
      </c>
      <c r="P21" s="22">
        <v>8045</v>
      </c>
      <c r="Q21" s="22">
        <v>8705</v>
      </c>
      <c r="R21" s="22">
        <v>1733</v>
      </c>
      <c r="S21" s="22">
        <v>2053</v>
      </c>
      <c r="T21" s="64">
        <f>(P21/Q21*100)-100</f>
        <v>-7.581849511774834</v>
      </c>
      <c r="U21" s="75">
        <v>67838</v>
      </c>
      <c r="V21" s="14">
        <f>P21/O21</f>
        <v>1005.625</v>
      </c>
      <c r="W21" s="75">
        <f>SUM(U21,P21)</f>
        <v>75883</v>
      </c>
      <c r="X21" s="75">
        <v>15744</v>
      </c>
      <c r="Y21" s="76">
        <f>SUM(X21,R21)</f>
        <v>17477</v>
      </c>
    </row>
    <row r="22" spans="1:25" ht="12.75">
      <c r="A22" s="72">
        <v>9</v>
      </c>
      <c r="B22" s="72">
        <v>9</v>
      </c>
      <c r="C22" s="4" t="s">
        <v>66</v>
      </c>
      <c r="D22" s="4" t="s">
        <v>67</v>
      </c>
      <c r="E22" s="15" t="s">
        <v>57</v>
      </c>
      <c r="F22" s="15" t="s">
        <v>56</v>
      </c>
      <c r="G22" s="37">
        <v>5</v>
      </c>
      <c r="H22" s="37">
        <v>7</v>
      </c>
      <c r="I22" s="24">
        <v>4359</v>
      </c>
      <c r="J22" s="24">
        <v>2556</v>
      </c>
      <c r="K22" s="24">
        <v>919</v>
      </c>
      <c r="L22" s="24">
        <v>532</v>
      </c>
      <c r="M22" s="64">
        <f>(I22/J22*100)-100</f>
        <v>70.53990610328637</v>
      </c>
      <c r="N22" s="14">
        <f>I22/H22</f>
        <v>622.7142857142857</v>
      </c>
      <c r="O22" s="38">
        <v>7</v>
      </c>
      <c r="P22" s="14">
        <v>5562</v>
      </c>
      <c r="Q22" s="14">
        <v>4208</v>
      </c>
      <c r="R22" s="14">
        <v>1253</v>
      </c>
      <c r="S22" s="14">
        <v>1030</v>
      </c>
      <c r="T22" s="64">
        <f>(P22/Q22*100)-100</f>
        <v>32.17680608365018</v>
      </c>
      <c r="U22" s="75">
        <v>29926</v>
      </c>
      <c r="V22" s="14">
        <f>P22/O22</f>
        <v>794.5714285714286</v>
      </c>
      <c r="W22" s="75">
        <f>SUM(U22,P22)</f>
        <v>35488</v>
      </c>
      <c r="X22" s="75">
        <v>6935</v>
      </c>
      <c r="Y22" s="76">
        <f>SUM(X22,R22)</f>
        <v>8188</v>
      </c>
    </row>
    <row r="23" spans="1:25" ht="12.75">
      <c r="A23" s="72">
        <v>10</v>
      </c>
      <c r="B23" s="72">
        <v>10</v>
      </c>
      <c r="C23" s="87" t="s">
        <v>72</v>
      </c>
      <c r="D23" s="87" t="s">
        <v>73</v>
      </c>
      <c r="E23" s="15" t="s">
        <v>61</v>
      </c>
      <c r="F23" s="15" t="s">
        <v>62</v>
      </c>
      <c r="G23" s="37">
        <v>3</v>
      </c>
      <c r="H23" s="37">
        <v>4</v>
      </c>
      <c r="I23" s="24">
        <v>2867</v>
      </c>
      <c r="J23" s="24">
        <v>1889</v>
      </c>
      <c r="K23" s="24">
        <v>563</v>
      </c>
      <c r="L23" s="24">
        <v>375</v>
      </c>
      <c r="M23" s="64">
        <f>(I23/J23*100)-100</f>
        <v>51.77342509264159</v>
      </c>
      <c r="N23" s="14">
        <f>I23/H23</f>
        <v>716.75</v>
      </c>
      <c r="O23" s="37">
        <v>4</v>
      </c>
      <c r="P23" s="14">
        <v>4285</v>
      </c>
      <c r="Q23" s="14">
        <v>3450</v>
      </c>
      <c r="R23" s="14">
        <v>909</v>
      </c>
      <c r="S23" s="14">
        <v>782</v>
      </c>
      <c r="T23" s="64">
        <f>(P23/Q23*100)-100</f>
        <v>24.20289855072464</v>
      </c>
      <c r="U23" s="95">
        <v>9193</v>
      </c>
      <c r="V23" s="14">
        <f>P23/O23</f>
        <v>1071.25</v>
      </c>
      <c r="W23" s="75">
        <f>SUM(U23,P23)</f>
        <v>13478</v>
      </c>
      <c r="X23" s="77">
        <v>2057</v>
      </c>
      <c r="Y23" s="76">
        <f>SUM(X23,R23)</f>
        <v>2966</v>
      </c>
    </row>
    <row r="24" spans="1:25" ht="12.75">
      <c r="A24" s="72">
        <v>11</v>
      </c>
      <c r="B24" s="72">
        <v>8</v>
      </c>
      <c r="C24" s="4" t="s">
        <v>63</v>
      </c>
      <c r="D24" s="4" t="s">
        <v>64</v>
      </c>
      <c r="E24" s="15" t="s">
        <v>47</v>
      </c>
      <c r="F24" s="15" t="s">
        <v>42</v>
      </c>
      <c r="G24" s="37">
        <v>6</v>
      </c>
      <c r="H24" s="37">
        <v>13</v>
      </c>
      <c r="I24" s="24">
        <v>2734</v>
      </c>
      <c r="J24" s="24">
        <v>3225</v>
      </c>
      <c r="K24" s="24">
        <v>491</v>
      </c>
      <c r="L24" s="24">
        <v>571</v>
      </c>
      <c r="M24" s="64">
        <f>(I24/J24*100)-100</f>
        <v>-15.224806201550393</v>
      </c>
      <c r="N24" s="14">
        <f>I24/H24</f>
        <v>210.30769230769232</v>
      </c>
      <c r="O24" s="73">
        <v>13</v>
      </c>
      <c r="P24" s="22">
        <v>3455</v>
      </c>
      <c r="Q24" s="22">
        <v>4338</v>
      </c>
      <c r="R24" s="22">
        <v>652</v>
      </c>
      <c r="S24" s="22">
        <v>818</v>
      </c>
      <c r="T24" s="64">
        <f>(P24/Q24*100)-100</f>
        <v>-20.35500230520978</v>
      </c>
      <c r="U24" s="75">
        <v>91998</v>
      </c>
      <c r="V24" s="14">
        <f>P24/O24</f>
        <v>265.7692307692308</v>
      </c>
      <c r="W24" s="75">
        <f>SUM(U24,P24)</f>
        <v>95453</v>
      </c>
      <c r="X24" s="77">
        <v>18434</v>
      </c>
      <c r="Y24" s="76">
        <f>SUM(X24,R24)</f>
        <v>19086</v>
      </c>
    </row>
    <row r="25" spans="1:25" ht="12.75" customHeight="1">
      <c r="A25" s="51">
        <v>12</v>
      </c>
      <c r="B25" s="72">
        <v>11</v>
      </c>
      <c r="C25" s="4" t="s">
        <v>52</v>
      </c>
      <c r="D25" s="4" t="s">
        <v>53</v>
      </c>
      <c r="E25" s="15" t="s">
        <v>48</v>
      </c>
      <c r="F25" s="15" t="s">
        <v>36</v>
      </c>
      <c r="G25" s="37">
        <v>9</v>
      </c>
      <c r="H25" s="37">
        <v>8</v>
      </c>
      <c r="I25" s="24">
        <v>2076</v>
      </c>
      <c r="J25" s="24">
        <v>1806</v>
      </c>
      <c r="K25" s="24">
        <v>398</v>
      </c>
      <c r="L25" s="24">
        <v>352</v>
      </c>
      <c r="M25" s="64">
        <f>(I25/J25*100)-100</f>
        <v>14.950166112956808</v>
      </c>
      <c r="N25" s="14">
        <f>I25/H25</f>
        <v>259.5</v>
      </c>
      <c r="O25" s="73">
        <v>8</v>
      </c>
      <c r="P25" s="22">
        <v>2884</v>
      </c>
      <c r="Q25" s="22">
        <v>2458</v>
      </c>
      <c r="R25" s="89">
        <v>590</v>
      </c>
      <c r="S25" s="89" t="s">
        <v>81</v>
      </c>
      <c r="T25" s="64">
        <f>(P25/Q25*100)-100</f>
        <v>17.331163547599672</v>
      </c>
      <c r="U25" s="77">
        <v>122266</v>
      </c>
      <c r="V25" s="14">
        <f>P25/O25</f>
        <v>360.5</v>
      </c>
      <c r="W25" s="75">
        <f>SUM(U25,P25)</f>
        <v>125150</v>
      </c>
      <c r="X25" s="75">
        <v>27749</v>
      </c>
      <c r="Y25" s="76">
        <f>SUM(X25,R25)</f>
        <v>28339</v>
      </c>
    </row>
    <row r="26" spans="1:25" ht="12.75" customHeight="1">
      <c r="A26" s="72">
        <v>13</v>
      </c>
      <c r="B26" s="51">
        <v>12</v>
      </c>
      <c r="C26" s="4" t="s">
        <v>58</v>
      </c>
      <c r="D26" s="4" t="s">
        <v>59</v>
      </c>
      <c r="E26" s="15" t="s">
        <v>57</v>
      </c>
      <c r="F26" s="15" t="s">
        <v>56</v>
      </c>
      <c r="G26" s="37">
        <v>7</v>
      </c>
      <c r="H26" s="37">
        <v>8</v>
      </c>
      <c r="I26" s="14">
        <v>1928</v>
      </c>
      <c r="J26" s="14">
        <v>1599</v>
      </c>
      <c r="K26" s="94">
        <v>397</v>
      </c>
      <c r="L26" s="94">
        <v>322</v>
      </c>
      <c r="M26" s="64">
        <f>(I26/J26*100)-100</f>
        <v>20.57535959974986</v>
      </c>
      <c r="N26" s="14">
        <f>I26/H26</f>
        <v>241</v>
      </c>
      <c r="O26" s="73">
        <v>8</v>
      </c>
      <c r="P26" s="74">
        <v>2188</v>
      </c>
      <c r="Q26" s="74">
        <v>2111</v>
      </c>
      <c r="R26" s="74">
        <v>452</v>
      </c>
      <c r="S26" s="74">
        <v>432</v>
      </c>
      <c r="T26" s="64">
        <f>(P26/Q26*100)-100</f>
        <v>3.6475603979156688</v>
      </c>
      <c r="U26" s="77">
        <v>84118</v>
      </c>
      <c r="V26" s="14">
        <f>P26/O26</f>
        <v>273.5</v>
      </c>
      <c r="W26" s="75">
        <f>SUM(U26,P26)</f>
        <v>86306</v>
      </c>
      <c r="X26" s="75">
        <v>19490</v>
      </c>
      <c r="Y26" s="76">
        <f>SUM(X26,R26)</f>
        <v>19942</v>
      </c>
    </row>
    <row r="27" spans="1:25" ht="12.75">
      <c r="A27" s="72">
        <v>14</v>
      </c>
      <c r="B27" s="72">
        <v>15</v>
      </c>
      <c r="C27" s="4" t="s">
        <v>50</v>
      </c>
      <c r="D27" s="4" t="s">
        <v>50</v>
      </c>
      <c r="E27" s="15" t="s">
        <v>49</v>
      </c>
      <c r="F27" s="15" t="s">
        <v>45</v>
      </c>
      <c r="G27" s="37">
        <v>16</v>
      </c>
      <c r="H27" s="37">
        <v>21</v>
      </c>
      <c r="I27" s="24">
        <v>1364</v>
      </c>
      <c r="J27" s="24">
        <v>354</v>
      </c>
      <c r="K27" s="14">
        <v>314</v>
      </c>
      <c r="L27" s="14">
        <v>72</v>
      </c>
      <c r="M27" s="64">
        <f>(I27/J27*100)-100</f>
        <v>285.31073446327684</v>
      </c>
      <c r="N27" s="14">
        <f>I27/H27</f>
        <v>64.95238095238095</v>
      </c>
      <c r="O27" s="38">
        <v>21</v>
      </c>
      <c r="P27" s="14">
        <v>1618</v>
      </c>
      <c r="Q27" s="14">
        <v>457</v>
      </c>
      <c r="R27" s="14">
        <v>373</v>
      </c>
      <c r="S27" s="14">
        <v>95</v>
      </c>
      <c r="T27" s="64">
        <f>(P27/Q27*100)-100</f>
        <v>254.04814004376368</v>
      </c>
      <c r="U27" s="75">
        <v>367961</v>
      </c>
      <c r="V27" s="14">
        <f>P27/O27</f>
        <v>77.04761904761905</v>
      </c>
      <c r="W27" s="75">
        <f>SUM(U27,P27)</f>
        <v>369579</v>
      </c>
      <c r="X27" s="77">
        <v>79840</v>
      </c>
      <c r="Y27" s="76">
        <f>SUM(X27,R27)</f>
        <v>80213</v>
      </c>
    </row>
    <row r="28" spans="1:25" ht="12.75">
      <c r="A28" s="72">
        <v>15</v>
      </c>
      <c r="B28" s="72" t="s">
        <v>51</v>
      </c>
      <c r="C28" s="4" t="s">
        <v>90</v>
      </c>
      <c r="D28" s="4" t="s">
        <v>91</v>
      </c>
      <c r="E28" s="15" t="s">
        <v>61</v>
      </c>
      <c r="F28" s="15" t="s">
        <v>42</v>
      </c>
      <c r="G28" s="37">
        <v>1</v>
      </c>
      <c r="H28" s="37">
        <v>5</v>
      </c>
      <c r="I28" s="89">
        <v>1178</v>
      </c>
      <c r="J28" s="89"/>
      <c r="K28" s="96">
        <v>232</v>
      </c>
      <c r="L28" s="96"/>
      <c r="M28" s="64"/>
      <c r="N28" s="14">
        <f>I28/H28</f>
        <v>235.6</v>
      </c>
      <c r="O28" s="73">
        <v>5</v>
      </c>
      <c r="P28" s="22">
        <v>1492</v>
      </c>
      <c r="Q28" s="22"/>
      <c r="R28" s="22">
        <v>298</v>
      </c>
      <c r="S28" s="22"/>
      <c r="T28" s="64"/>
      <c r="U28" s="75">
        <v>51</v>
      </c>
      <c r="V28" s="14">
        <f>P28/O28</f>
        <v>298.4</v>
      </c>
      <c r="W28" s="75">
        <f>SUM(U28,P28)</f>
        <v>1543</v>
      </c>
      <c r="X28" s="77">
        <v>40</v>
      </c>
      <c r="Y28" s="76">
        <f>SUM(X28,R28)</f>
        <v>338</v>
      </c>
    </row>
    <row r="29" spans="1:25" ht="12.75">
      <c r="A29" s="72">
        <v>16</v>
      </c>
      <c r="B29" s="72">
        <v>13</v>
      </c>
      <c r="C29" s="4" t="s">
        <v>60</v>
      </c>
      <c r="D29" s="4" t="s">
        <v>60</v>
      </c>
      <c r="E29" s="15" t="s">
        <v>61</v>
      </c>
      <c r="F29" s="15" t="s">
        <v>62</v>
      </c>
      <c r="G29" s="37">
        <v>7</v>
      </c>
      <c r="H29" s="37">
        <v>2</v>
      </c>
      <c r="I29" s="24">
        <v>712</v>
      </c>
      <c r="J29" s="24">
        <v>748</v>
      </c>
      <c r="K29" s="24">
        <v>125</v>
      </c>
      <c r="L29" s="24">
        <v>138</v>
      </c>
      <c r="M29" s="64">
        <f>(I29/J29*100)-100</f>
        <v>-4.81283422459893</v>
      </c>
      <c r="N29" s="14">
        <f>I29/H29</f>
        <v>356</v>
      </c>
      <c r="O29" s="37">
        <v>2</v>
      </c>
      <c r="P29" s="14">
        <v>1335</v>
      </c>
      <c r="Q29" s="14">
        <v>1512</v>
      </c>
      <c r="R29" s="14">
        <v>252</v>
      </c>
      <c r="S29" s="14">
        <v>312</v>
      </c>
      <c r="T29" s="64">
        <f>(P29/Q29*100)-100</f>
        <v>-11.706349206349216</v>
      </c>
      <c r="U29" s="75">
        <v>21714</v>
      </c>
      <c r="V29" s="14">
        <f>P29/O29</f>
        <v>667.5</v>
      </c>
      <c r="W29" s="75">
        <f>SUM(U29,P29)</f>
        <v>23049</v>
      </c>
      <c r="X29" s="77">
        <v>4479</v>
      </c>
      <c r="Y29" s="76">
        <f>SUM(X29,R29)</f>
        <v>4731</v>
      </c>
    </row>
    <row r="30" spans="1:25" ht="12.75">
      <c r="A30" s="72">
        <v>17</v>
      </c>
      <c r="B30" s="72" t="s">
        <v>51</v>
      </c>
      <c r="C30" s="4" t="s">
        <v>87</v>
      </c>
      <c r="D30" s="4" t="s">
        <v>88</v>
      </c>
      <c r="E30" s="15" t="s">
        <v>61</v>
      </c>
      <c r="F30" s="15" t="s">
        <v>89</v>
      </c>
      <c r="G30" s="37">
        <v>1</v>
      </c>
      <c r="H30" s="37">
        <v>2</v>
      </c>
      <c r="I30" s="24">
        <v>367</v>
      </c>
      <c r="J30" s="24"/>
      <c r="K30" s="14">
        <v>77</v>
      </c>
      <c r="L30" s="14"/>
      <c r="M30" s="64"/>
      <c r="N30" s="14">
        <f>I30/H30</f>
        <v>183.5</v>
      </c>
      <c r="O30" s="38">
        <v>2</v>
      </c>
      <c r="P30" s="14">
        <v>613</v>
      </c>
      <c r="Q30" s="14"/>
      <c r="R30" s="14">
        <v>138</v>
      </c>
      <c r="S30" s="14"/>
      <c r="T30" s="64"/>
      <c r="U30" s="75">
        <v>482</v>
      </c>
      <c r="V30" s="14">
        <f>P30/O30</f>
        <v>306.5</v>
      </c>
      <c r="W30" s="75">
        <f>SUM(U30,P30)</f>
        <v>1095</v>
      </c>
      <c r="X30" s="75">
        <v>496</v>
      </c>
      <c r="Y30" s="76">
        <f>SUM(X30,R30)</f>
        <v>634</v>
      </c>
    </row>
    <row r="31" spans="1:25" ht="12.75">
      <c r="A31" s="72">
        <v>18</v>
      </c>
      <c r="B31" s="72">
        <v>16</v>
      </c>
      <c r="C31" s="4" t="s">
        <v>78</v>
      </c>
      <c r="D31" s="4" t="s">
        <v>79</v>
      </c>
      <c r="E31" s="15" t="s">
        <v>61</v>
      </c>
      <c r="F31" s="15" t="s">
        <v>62</v>
      </c>
      <c r="G31" s="37">
        <v>2</v>
      </c>
      <c r="H31" s="37">
        <v>1</v>
      </c>
      <c r="I31" s="24">
        <v>210</v>
      </c>
      <c r="J31" s="24">
        <v>208</v>
      </c>
      <c r="K31" s="89">
        <v>45</v>
      </c>
      <c r="L31" s="89">
        <v>49</v>
      </c>
      <c r="M31" s="64">
        <f>(I31/J31*100)-100</f>
        <v>0.9615384615384528</v>
      </c>
      <c r="N31" s="14">
        <f>I31/H31</f>
        <v>210</v>
      </c>
      <c r="O31" s="73">
        <v>1</v>
      </c>
      <c r="P31" s="14">
        <v>364</v>
      </c>
      <c r="Q31" s="14">
        <v>326</v>
      </c>
      <c r="R31" s="14">
        <v>83</v>
      </c>
      <c r="S31" s="14">
        <v>80</v>
      </c>
      <c r="T31" s="64">
        <f>(P31/Q31*100)-100</f>
        <v>11.65644171779141</v>
      </c>
      <c r="U31" s="98">
        <v>347</v>
      </c>
      <c r="V31" s="14">
        <f>P31/O31</f>
        <v>364</v>
      </c>
      <c r="W31" s="75">
        <f>SUM(U31,P31)</f>
        <v>711</v>
      </c>
      <c r="X31" s="75">
        <v>258</v>
      </c>
      <c r="Y31" s="76">
        <f>SUM(X31,R31)</f>
        <v>341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73"/>
      <c r="P32" s="14"/>
      <c r="Q32" s="14"/>
      <c r="R32" s="14"/>
      <c r="S32" s="14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6"/>
      <c r="L33" s="96"/>
      <c r="M33" s="64"/>
      <c r="N33" s="14"/>
      <c r="O33" s="73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160</v>
      </c>
      <c r="I34" s="31">
        <f>SUM(I14:I33)</f>
        <v>140143</v>
      </c>
      <c r="J34" s="31">
        <v>232940</v>
      </c>
      <c r="K34" s="31">
        <f>SUM(K14:K33)</f>
        <v>28018</v>
      </c>
      <c r="L34" s="31">
        <v>44683</v>
      </c>
      <c r="M34" s="68">
        <f>(I34/J34*100)-100</f>
        <v>-39.837297158066455</v>
      </c>
      <c r="N34" s="32">
        <f>I34/H34</f>
        <v>875.89375</v>
      </c>
      <c r="O34" s="34">
        <f>SUM(O14:O33)</f>
        <v>160</v>
      </c>
      <c r="P34" s="31">
        <f>SUM(P14:P33)</f>
        <v>181446</v>
      </c>
      <c r="Q34" s="31">
        <v>348995</v>
      </c>
      <c r="R34" s="31">
        <f>SUM(R14:R33)</f>
        <v>38479</v>
      </c>
      <c r="S34" s="31">
        <v>70166</v>
      </c>
      <c r="T34" s="68">
        <f>(P34/Q34*100)-100</f>
        <v>-48.0089972635711</v>
      </c>
      <c r="U34" s="78">
        <f>SUM(U14:U33)</f>
        <v>2015139</v>
      </c>
      <c r="V34" s="32">
        <f>P34/O34</f>
        <v>1134.0375</v>
      </c>
      <c r="W34" s="92">
        <f>SUM(U34,P34)</f>
        <v>2196585</v>
      </c>
      <c r="X34" s="79">
        <f>SUM(X14:X33)</f>
        <v>436303</v>
      </c>
      <c r="Y34" s="35">
        <f>SUM(Y14:Y33)</f>
        <v>474782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07 - Sep</v>
      </c>
      <c r="L4" s="20"/>
      <c r="M4" s="62" t="str">
        <f>'WEEKLY COMPETITIVE REPORT'!M4</f>
        <v>09 - Oct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06 - Sep</v>
      </c>
      <c r="L5" s="7"/>
      <c r="M5" s="63" t="str">
        <f>'WEEKLY COMPETITIVE REPORT'!M5</f>
        <v>12 -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40829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JOHNNY ENGLISH 2</v>
      </c>
      <c r="D14" s="4" t="str">
        <f>'WEEKLY COMPETITIVE REPORT'!D14</f>
        <v>JOHNNY ENGLISH 2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4</v>
      </c>
      <c r="H14" s="37">
        <f>'WEEKLY COMPETITIVE REPORT'!H14</f>
        <v>19</v>
      </c>
      <c r="I14" s="14">
        <f>'WEEKLY COMPETITIVE REPORT'!I14/Y4</f>
        <v>60195.1566951567</v>
      </c>
      <c r="J14" s="14">
        <f>'WEEKLY COMPETITIVE REPORT'!J14/Y4</f>
        <v>48229.34472934473</v>
      </c>
      <c r="K14" s="22">
        <f>'WEEKLY COMPETITIVE REPORT'!K14</f>
        <v>8777</v>
      </c>
      <c r="L14" s="22">
        <f>'WEEKLY COMPETITIVE REPORT'!L14</f>
        <v>7076</v>
      </c>
      <c r="M14" s="64">
        <f>'WEEKLY COMPETITIVE REPORT'!M14</f>
        <v>24.810231266798596</v>
      </c>
      <c r="N14" s="14">
        <f aca="true" t="shared" si="0" ref="N14:N20">I14/H14</f>
        <v>3168.1661418503527</v>
      </c>
      <c r="O14" s="37">
        <f>'WEEKLY COMPETITIVE REPORT'!O14</f>
        <v>19</v>
      </c>
      <c r="P14" s="14">
        <f>'WEEKLY COMPETITIVE REPORT'!P14/Y4</f>
        <v>73931.62393162394</v>
      </c>
      <c r="Q14" s="14">
        <f>'WEEKLY COMPETITIVE REPORT'!Q14/Y4</f>
        <v>67505.69800569801</v>
      </c>
      <c r="R14" s="22">
        <f>'WEEKLY COMPETITIVE REPORT'!R14</f>
        <v>11246</v>
      </c>
      <c r="S14" s="22">
        <f>'WEEKLY COMPETITIVE REPORT'!S14</f>
        <v>10711</v>
      </c>
      <c r="T14" s="64">
        <f>'WEEKLY COMPETITIVE REPORT'!T14</f>
        <v>9.51908670788579</v>
      </c>
      <c r="U14" s="14">
        <f>'WEEKLY COMPETITIVE REPORT'!U14/Y4</f>
        <v>354133.90313390316</v>
      </c>
      <c r="V14" s="14">
        <f aca="true" t="shared" si="1" ref="V14:V20">P14/O14</f>
        <v>3891.1381016644177</v>
      </c>
      <c r="W14" s="25">
        <f aca="true" t="shared" si="2" ref="W14:W20">P14+U14</f>
        <v>428065.5270655271</v>
      </c>
      <c r="X14" s="22">
        <f>'WEEKLY COMPETITIVE REPORT'!X14</f>
        <v>56143</v>
      </c>
      <c r="Y14" s="56">
        <f>'WEEKLY COMPETITIVE REPORT'!Y14</f>
        <v>67389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THE SMURFS</v>
      </c>
      <c r="D15" s="4" t="str">
        <f>'WEEKLY COMPETITIVE REPORT'!D15</f>
        <v>SMRKCI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8</v>
      </c>
      <c r="H15" s="37">
        <f>'WEEKLY COMPETITIVE REPORT'!H15</f>
        <v>19</v>
      </c>
      <c r="I15" s="14">
        <f>'WEEKLY COMPETITIVE REPORT'!I15/Y4</f>
        <v>27547.008547008547</v>
      </c>
      <c r="J15" s="14">
        <f>'WEEKLY COMPETITIVE REPORT'!J15/Y4</f>
        <v>18354.700854700855</v>
      </c>
      <c r="K15" s="22">
        <f>'WEEKLY COMPETITIVE REPORT'!K15</f>
        <v>3694</v>
      </c>
      <c r="L15" s="22">
        <f>'WEEKLY COMPETITIVE REPORT'!L15</f>
        <v>2442</v>
      </c>
      <c r="M15" s="64">
        <f>'WEEKLY COMPETITIVE REPORT'!M15</f>
        <v>50.081490104772996</v>
      </c>
      <c r="N15" s="14">
        <f t="shared" si="0"/>
        <v>1449.842555105713</v>
      </c>
      <c r="O15" s="37">
        <f>'WEEKLY COMPETITIVE REPORT'!O15</f>
        <v>19</v>
      </c>
      <c r="P15" s="14">
        <f>'WEEKLY COMPETITIVE REPORT'!P15/Y4</f>
        <v>32544.159544159545</v>
      </c>
      <c r="Q15" s="14">
        <f>'WEEKLY COMPETITIVE REPORT'!Q15/Y4</f>
        <v>27386.03988603989</v>
      </c>
      <c r="R15" s="22">
        <f>'WEEKLY COMPETITIVE REPORT'!R15</f>
        <v>4533</v>
      </c>
      <c r="S15" s="22">
        <f>'WEEKLY COMPETITIVE REPORT'!S15</f>
        <v>4002</v>
      </c>
      <c r="T15" s="64">
        <f>'WEEKLY COMPETITIVE REPORT'!T15</f>
        <v>18.834850455136532</v>
      </c>
      <c r="U15" s="14">
        <f>'WEEKLY COMPETITIVE REPORT'!U15/Y4</f>
        <v>1235059.8290598292</v>
      </c>
      <c r="V15" s="14">
        <f t="shared" si="1"/>
        <v>1712.8505023241867</v>
      </c>
      <c r="W15" s="25">
        <f t="shared" si="2"/>
        <v>1267603.988603989</v>
      </c>
      <c r="X15" s="22">
        <f>'WEEKLY COMPETITIVE REPORT'!X15</f>
        <v>180604</v>
      </c>
      <c r="Y15" s="56">
        <f>'WEEKLY COMPETITIVE REPORT'!Y15</f>
        <v>185137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FRIENDS WITH BENEFITS</v>
      </c>
      <c r="D16" s="4" t="str">
        <f>'WEEKLY COMPETITIVE REPORT'!D16</f>
        <v>PRIJATELJA SAMO ZA SEKS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3</v>
      </c>
      <c r="H16" s="37">
        <f>'WEEKLY COMPETITIVE REPORT'!H16</f>
        <v>8</v>
      </c>
      <c r="I16" s="14">
        <f>'WEEKLY COMPETITIVE REPORT'!I16/Y4</f>
        <v>21853.276353276353</v>
      </c>
      <c r="J16" s="14">
        <f>'WEEKLY COMPETITIVE REPORT'!J16/Y4</f>
        <v>22683.760683760684</v>
      </c>
      <c r="K16" s="22">
        <f>'WEEKLY COMPETITIVE REPORT'!K16</f>
        <v>3076</v>
      </c>
      <c r="L16" s="22">
        <f>'WEEKLY COMPETITIVE REPORT'!L16</f>
        <v>3228</v>
      </c>
      <c r="M16" s="64">
        <f>'WEEKLY COMPETITIVE REPORT'!M16</f>
        <v>-3.6611404169806576</v>
      </c>
      <c r="N16" s="14">
        <f t="shared" si="0"/>
        <v>2731.659544159544</v>
      </c>
      <c r="O16" s="37">
        <f>'WEEKLY COMPETITIVE REPORT'!O16</f>
        <v>8</v>
      </c>
      <c r="P16" s="14">
        <f>'WEEKLY COMPETITIVE REPORT'!P16/Y4</f>
        <v>28974.358974358976</v>
      </c>
      <c r="Q16" s="14">
        <f>'WEEKLY COMPETITIVE REPORT'!Q16/Y4</f>
        <v>34112.53561253561</v>
      </c>
      <c r="R16" s="22">
        <f>'WEEKLY COMPETITIVE REPORT'!R16</f>
        <v>4391</v>
      </c>
      <c r="S16" s="22">
        <f>'WEEKLY COMPETITIVE REPORT'!S16</f>
        <v>5423</v>
      </c>
      <c r="T16" s="64">
        <f>'WEEKLY COMPETITIVE REPORT'!T16</f>
        <v>-15.062429531882898</v>
      </c>
      <c r="U16" s="14">
        <f>'WEEKLY COMPETITIVE REPORT'!U16/Y4</f>
        <v>85313.39031339032</v>
      </c>
      <c r="V16" s="14">
        <f t="shared" si="1"/>
        <v>3621.794871794872</v>
      </c>
      <c r="W16" s="25">
        <f t="shared" si="2"/>
        <v>114287.74928774929</v>
      </c>
      <c r="X16" s="22">
        <f>'WEEKLY COMPETITIVE REPORT'!X16</f>
        <v>13790</v>
      </c>
      <c r="Y16" s="56">
        <f>'WEEKLY COMPETITIVE REPORT'!Y16</f>
        <v>18181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WHAT'S YOUR NUMBER</v>
      </c>
      <c r="D17" s="4" t="str">
        <f>'WEEKLY COMPETITIVE REPORT'!D17</f>
        <v>KATERI JE PRAVI?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8</v>
      </c>
      <c r="I17" s="14">
        <f>'WEEKLY COMPETITIVE REPORT'!I17/Y4</f>
        <v>18149.572649572652</v>
      </c>
      <c r="J17" s="14">
        <f>'WEEKLY COMPETITIVE REPORT'!J17/Y4</f>
        <v>0</v>
      </c>
      <c r="K17" s="22">
        <f>'WEEKLY COMPETITIVE REPORT'!K17</f>
        <v>2572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2268.6965811965815</v>
      </c>
      <c r="O17" s="37">
        <f>'WEEKLY COMPETITIVE REPORT'!O17</f>
        <v>8</v>
      </c>
      <c r="P17" s="14">
        <f>'WEEKLY COMPETITIVE REPORT'!P17/Y4</f>
        <v>26005.698005698006</v>
      </c>
      <c r="Q17" s="14">
        <f>'WEEKLY COMPETITIVE REPORT'!Q17/Y4</f>
        <v>0</v>
      </c>
      <c r="R17" s="22">
        <f>'WEEKLY COMPETITIVE REPORT'!R17</f>
        <v>4113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1904.5584045584046</v>
      </c>
      <c r="V17" s="14">
        <f t="shared" si="1"/>
        <v>3250.712250712251</v>
      </c>
      <c r="W17" s="25">
        <f t="shared" si="2"/>
        <v>27910.25641025641</v>
      </c>
      <c r="X17" s="22">
        <f>'WEEKLY COMPETITIVE REPORT'!X17</f>
        <v>278</v>
      </c>
      <c r="Y17" s="56">
        <f>'WEEKLY COMPETITIVE REPORT'!Y17</f>
        <v>4391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SHARK NIGHT 3D</v>
      </c>
      <c r="D18" s="4" t="str">
        <f>'WEEKLY COMPETITIVE REPORT'!D18</f>
        <v>NOČ MORSKIH PSOV 3D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6</v>
      </c>
      <c r="I18" s="14">
        <f>'WEEKLY COMPETITIVE REPORT'!I18/Y4</f>
        <v>14854.700854700855</v>
      </c>
      <c r="J18" s="14">
        <f>'WEEKLY COMPETITIVE REPORT'!J18/Y4</f>
        <v>15407.407407407409</v>
      </c>
      <c r="K18" s="22">
        <f>'WEEKLY COMPETITIVE REPORT'!K18</f>
        <v>1783</v>
      </c>
      <c r="L18" s="22">
        <f>'WEEKLY COMPETITIVE REPORT'!L18</f>
        <v>1867</v>
      </c>
      <c r="M18" s="64">
        <f>'WEEKLY COMPETITIVE REPORT'!M18</f>
        <v>-3.587278106508876</v>
      </c>
      <c r="N18" s="14">
        <f t="shared" si="0"/>
        <v>2475.7834757834758</v>
      </c>
      <c r="O18" s="37">
        <f>'WEEKLY COMPETITIVE REPORT'!O18</f>
        <v>6</v>
      </c>
      <c r="P18" s="14">
        <f>'WEEKLY COMPETITIVE REPORT'!P18/Y4</f>
        <v>19757.83475783476</v>
      </c>
      <c r="Q18" s="14">
        <f>'WEEKLY COMPETITIVE REPORT'!Q18/Y4</f>
        <v>21847.57834757835</v>
      </c>
      <c r="R18" s="22">
        <f>'WEEKLY COMPETITIVE REPORT'!R18</f>
        <v>2592</v>
      </c>
      <c r="S18" s="22">
        <f>'WEEKLY COMPETITIVE REPORT'!S18</f>
        <v>2973</v>
      </c>
      <c r="T18" s="64">
        <f>'WEEKLY COMPETITIVE REPORT'!T18</f>
        <v>-9.56510399687032</v>
      </c>
      <c r="U18" s="14">
        <f>'WEEKLY COMPETITIVE REPORT'!U18/Y4</f>
        <v>21961.538461538465</v>
      </c>
      <c r="V18" s="14">
        <f t="shared" si="1"/>
        <v>3292.9724596391266</v>
      </c>
      <c r="W18" s="25">
        <f t="shared" si="2"/>
        <v>41719.37321937323</v>
      </c>
      <c r="X18" s="22">
        <f>'WEEKLY COMPETITIVE REPORT'!X18</f>
        <v>3020</v>
      </c>
      <c r="Y18" s="56">
        <f>'WEEKLY COMPETITIVE REPORT'!Y18</f>
        <v>5612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WINNIE THE POOH</v>
      </c>
      <c r="D19" s="4" t="str">
        <f>'WEEKLY COMPETITIVE REPORT'!D19</f>
        <v>MEDVEDEK PU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3</v>
      </c>
      <c r="H19" s="37">
        <f>'WEEKLY COMPETITIVE REPORT'!H19</f>
        <v>11</v>
      </c>
      <c r="I19" s="14">
        <f>'WEEKLY COMPETITIVE REPORT'!I19/Y4</f>
        <v>13441.595441595442</v>
      </c>
      <c r="J19" s="14">
        <f>'WEEKLY COMPETITIVE REPORT'!J19/Y4</f>
        <v>5427.350427350428</v>
      </c>
      <c r="K19" s="22">
        <f>'WEEKLY COMPETITIVE REPORT'!K19</f>
        <v>1999</v>
      </c>
      <c r="L19" s="22">
        <f>'WEEKLY COMPETITIVE REPORT'!L19</f>
        <v>800</v>
      </c>
      <c r="M19" s="64">
        <f>'WEEKLY COMPETITIVE REPORT'!M19</f>
        <v>147.66404199475068</v>
      </c>
      <c r="N19" s="14">
        <f t="shared" si="0"/>
        <v>1221.963221963222</v>
      </c>
      <c r="O19" s="37">
        <f>'WEEKLY COMPETITIVE REPORT'!O19</f>
        <v>11</v>
      </c>
      <c r="P19" s="14">
        <f>'WEEKLY COMPETITIVE REPORT'!P19/Y4</f>
        <v>17051.28205128205</v>
      </c>
      <c r="Q19" s="14">
        <f>'WEEKLY COMPETITIVE REPORT'!Q19/Y4</f>
        <v>11408.83190883191</v>
      </c>
      <c r="R19" s="22">
        <f>'WEEKLY COMPETITIVE REPORT'!R19</f>
        <v>2698</v>
      </c>
      <c r="S19" s="22">
        <f>'WEEKLY COMPETITIVE REPORT'!S19</f>
        <v>1925</v>
      </c>
      <c r="T19" s="64">
        <f>'WEEKLY COMPETITIVE REPORT'!T19</f>
        <v>49.45686103133974</v>
      </c>
      <c r="U19" s="14">
        <f>'WEEKLY COMPETITIVE REPORT'!U19/Y4</f>
        <v>23418.80341880342</v>
      </c>
      <c r="V19" s="14">
        <f t="shared" si="1"/>
        <v>1550.1165501165501</v>
      </c>
      <c r="W19" s="25">
        <f t="shared" si="2"/>
        <v>40470.08547008547</v>
      </c>
      <c r="X19" s="22">
        <f>'WEEKLY COMPETITIVE REPORT'!X19</f>
        <v>4030</v>
      </c>
      <c r="Y19" s="56">
        <f>'WEEKLY COMPETITIVE REPORT'!Y19</f>
        <v>6728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LAHKO NOČ, GOSPODIČNA</v>
      </c>
      <c r="D20" s="4" t="str">
        <f>'WEEKLY COMPETITIVE REPORT'!D20</f>
        <v>LAHKO NOČ, GOSPODIČNA</v>
      </c>
      <c r="E20" s="4" t="str">
        <f>'WEEKLY COMPETITIVE REPORT'!E20</f>
        <v>DOMEST</v>
      </c>
      <c r="F20" s="4" t="str">
        <f>'WEEKLY COMPETITIVE REPORT'!F20</f>
        <v>Cinemania</v>
      </c>
      <c r="G20" s="37">
        <f>'WEEKLY COMPETITIVE REPORT'!G20</f>
        <v>2</v>
      </c>
      <c r="H20" s="37">
        <f>'WEEKLY COMPETITIVE REPORT'!H20</f>
        <v>10</v>
      </c>
      <c r="I20" s="14">
        <f>'WEEKLY COMPETITIVE REPORT'!I20/Y4</f>
        <v>9539.88603988604</v>
      </c>
      <c r="J20" s="14">
        <f>'WEEKLY COMPETITIVE REPORT'!J20/Y4</f>
        <v>7632.478632478633</v>
      </c>
      <c r="K20" s="22">
        <f>'WEEKLY COMPETITIVE REPORT'!K20</f>
        <v>1318</v>
      </c>
      <c r="L20" s="22">
        <f>'WEEKLY COMPETITIVE REPORT'!L20</f>
        <v>1502</v>
      </c>
      <c r="M20" s="64">
        <f>'WEEKLY COMPETITIVE REPORT'!M20</f>
        <v>24.9906681597611</v>
      </c>
      <c r="N20" s="14">
        <f t="shared" si="0"/>
        <v>953.9886039886039</v>
      </c>
      <c r="O20" s="37">
        <f>'WEEKLY COMPETITIVE REPORT'!O20</f>
        <v>10</v>
      </c>
      <c r="P20" s="14">
        <f>'WEEKLY COMPETITIVE REPORT'!P20/Y4</f>
        <v>14847.578347578348</v>
      </c>
      <c r="Q20" s="14">
        <f>'WEEKLY COMPETITIVE REPORT'!Q20/Y4</f>
        <v>13273.504273504273</v>
      </c>
      <c r="R20" s="22">
        <f>'WEEKLY COMPETITIVE REPORT'!R20</f>
        <v>2173</v>
      </c>
      <c r="S20" s="22">
        <f>'WEEKLY COMPETITIVE REPORT'!S20</f>
        <v>2471</v>
      </c>
      <c r="T20" s="64">
        <f>'WEEKLY COMPETITIVE REPORT'!T20</f>
        <v>11.858767975960504</v>
      </c>
      <c r="U20" s="14">
        <f>'WEEKLY COMPETITIVE REPORT'!U20/Y4</f>
        <v>15024.216524216525</v>
      </c>
      <c r="V20" s="14">
        <f t="shared" si="1"/>
        <v>1484.7578347578349</v>
      </c>
      <c r="W20" s="25">
        <f t="shared" si="2"/>
        <v>29871.794871794875</v>
      </c>
      <c r="X20" s="22">
        <f>'WEEKLY COMPETITIVE REPORT'!X20</f>
        <v>2916</v>
      </c>
      <c r="Y20" s="56">
        <f>'WEEKLY COMPETITIVE REPORT'!Y20</f>
        <v>5089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CRAZY, STUPID, LOVE</v>
      </c>
      <c r="D21" s="4" t="str">
        <f>'WEEKLY COMPETITIVE REPORT'!D21</f>
        <v>TA NORA LJUBEZEN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5</v>
      </c>
      <c r="H21" s="37">
        <f>'WEEKLY COMPETITIVE REPORT'!H21</f>
        <v>8</v>
      </c>
      <c r="I21" s="14">
        <f>'WEEKLY COMPETITIVE REPORT'!I21/Y4</f>
        <v>8703.703703703704</v>
      </c>
      <c r="J21" s="14">
        <f>'WEEKLY COMPETITIVE REPORT'!J21/Y4</f>
        <v>8045.584045584046</v>
      </c>
      <c r="K21" s="22">
        <f>'WEEKLY COMPETITIVE REPORT'!K21</f>
        <v>1238</v>
      </c>
      <c r="L21" s="22">
        <f>'WEEKLY COMPETITIVE REPORT'!L21</f>
        <v>1223</v>
      </c>
      <c r="M21" s="64">
        <f>'WEEKLY COMPETITIVE REPORT'!M21</f>
        <v>8.179886685552404</v>
      </c>
      <c r="N21" s="14">
        <f aca="true" t="shared" si="3" ref="N21:N33">I21/H21</f>
        <v>1087.962962962963</v>
      </c>
      <c r="O21" s="37">
        <f>'WEEKLY COMPETITIVE REPORT'!O21</f>
        <v>8</v>
      </c>
      <c r="P21" s="14">
        <f>'WEEKLY COMPETITIVE REPORT'!P21/Y4</f>
        <v>11460.11396011396</v>
      </c>
      <c r="Q21" s="14">
        <f>'WEEKLY COMPETITIVE REPORT'!Q21/Y4</f>
        <v>12400.284900284902</v>
      </c>
      <c r="R21" s="22">
        <f>'WEEKLY COMPETITIVE REPORT'!R21</f>
        <v>1733</v>
      </c>
      <c r="S21" s="22">
        <f>'WEEKLY COMPETITIVE REPORT'!S21</f>
        <v>2053</v>
      </c>
      <c r="T21" s="64">
        <f>'WEEKLY COMPETITIVE REPORT'!T21</f>
        <v>-7.581849511774834</v>
      </c>
      <c r="U21" s="14">
        <f>'WEEKLY COMPETITIVE REPORT'!U21/Y4</f>
        <v>96635.32763532765</v>
      </c>
      <c r="V21" s="14">
        <f aca="true" t="shared" si="4" ref="V21:V33">P21/O21</f>
        <v>1432.514245014245</v>
      </c>
      <c r="W21" s="25">
        <f aca="true" t="shared" si="5" ref="W21:W33">P21+U21</f>
        <v>108095.4415954416</v>
      </c>
      <c r="X21" s="22">
        <f>'WEEKLY COMPETITIVE REPORT'!X21</f>
        <v>15744</v>
      </c>
      <c r="Y21" s="56">
        <f>'WEEKLY COMPETITIVE REPORT'!Y21</f>
        <v>17477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ZOOKEEPER</v>
      </c>
      <c r="D22" s="4" t="str">
        <f>'WEEKLY COMPETITIVE REPORT'!D22</f>
        <v>OSRKBNIK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5</v>
      </c>
      <c r="H22" s="37">
        <f>'WEEKLY COMPETITIVE REPORT'!H22</f>
        <v>7</v>
      </c>
      <c r="I22" s="14">
        <f>'WEEKLY COMPETITIVE REPORT'!I22/Y4</f>
        <v>6209.40170940171</v>
      </c>
      <c r="J22" s="14">
        <f>'WEEKLY COMPETITIVE REPORT'!J22/Y4</f>
        <v>3641.025641025641</v>
      </c>
      <c r="K22" s="22">
        <f>'WEEKLY COMPETITIVE REPORT'!K22</f>
        <v>919</v>
      </c>
      <c r="L22" s="22">
        <f>'WEEKLY COMPETITIVE REPORT'!L22</f>
        <v>532</v>
      </c>
      <c r="M22" s="64">
        <f>'WEEKLY COMPETITIVE REPORT'!M22</f>
        <v>70.53990610328637</v>
      </c>
      <c r="N22" s="14">
        <f t="shared" si="3"/>
        <v>887.0573870573871</v>
      </c>
      <c r="O22" s="37">
        <f>'WEEKLY COMPETITIVE REPORT'!O22</f>
        <v>7</v>
      </c>
      <c r="P22" s="14">
        <f>'WEEKLY COMPETITIVE REPORT'!P22/Y4</f>
        <v>7923.076923076924</v>
      </c>
      <c r="Q22" s="14">
        <f>'WEEKLY COMPETITIVE REPORT'!Q22/Y4</f>
        <v>5994.3019943019945</v>
      </c>
      <c r="R22" s="22">
        <f>'WEEKLY COMPETITIVE REPORT'!R22</f>
        <v>1253</v>
      </c>
      <c r="S22" s="22">
        <f>'WEEKLY COMPETITIVE REPORT'!S22</f>
        <v>1030</v>
      </c>
      <c r="T22" s="64">
        <f>'WEEKLY COMPETITIVE REPORT'!T22</f>
        <v>32.17680608365018</v>
      </c>
      <c r="U22" s="14">
        <f>'WEEKLY COMPETITIVE REPORT'!U22/Y4</f>
        <v>42629.629629629635</v>
      </c>
      <c r="V22" s="14">
        <f t="shared" si="4"/>
        <v>1131.868131868132</v>
      </c>
      <c r="W22" s="25">
        <f t="shared" si="5"/>
        <v>50552.70655270656</v>
      </c>
      <c r="X22" s="22">
        <f>'WEEKLY COMPETITIVE REPORT'!X22</f>
        <v>6935</v>
      </c>
      <c r="Y22" s="56">
        <f>'WEEKLY COMPETITIVE REPORT'!Y22</f>
        <v>8188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ONE DAY</v>
      </c>
      <c r="D23" s="4" t="str">
        <f>'WEEKLY COMPETITIVE REPORT'!D23</f>
        <v>EN DAN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3</v>
      </c>
      <c r="H23" s="37">
        <f>'WEEKLY COMPETITIVE REPORT'!H23</f>
        <v>4</v>
      </c>
      <c r="I23" s="14">
        <f>'WEEKLY COMPETITIVE REPORT'!I23/Y4</f>
        <v>4084.0455840455843</v>
      </c>
      <c r="J23" s="14">
        <f>'WEEKLY COMPETITIVE REPORT'!J23/Y4</f>
        <v>2690.883190883191</v>
      </c>
      <c r="K23" s="22">
        <f>'WEEKLY COMPETITIVE REPORT'!K23</f>
        <v>563</v>
      </c>
      <c r="L23" s="22">
        <f>'WEEKLY COMPETITIVE REPORT'!L23</f>
        <v>375</v>
      </c>
      <c r="M23" s="64">
        <f>'WEEKLY COMPETITIVE REPORT'!M23</f>
        <v>51.77342509264159</v>
      </c>
      <c r="N23" s="14">
        <f t="shared" si="3"/>
        <v>1021.0113960113961</v>
      </c>
      <c r="O23" s="37">
        <f>'WEEKLY COMPETITIVE REPORT'!O23</f>
        <v>4</v>
      </c>
      <c r="P23" s="14">
        <f>'WEEKLY COMPETITIVE REPORT'!P23/Y4</f>
        <v>6103.988603988604</v>
      </c>
      <c r="Q23" s="14">
        <f>'WEEKLY COMPETITIVE REPORT'!Q23/Y4</f>
        <v>4914.529914529915</v>
      </c>
      <c r="R23" s="22">
        <f>'WEEKLY COMPETITIVE REPORT'!R23</f>
        <v>909</v>
      </c>
      <c r="S23" s="22">
        <f>'WEEKLY COMPETITIVE REPORT'!S23</f>
        <v>782</v>
      </c>
      <c r="T23" s="64">
        <f>'WEEKLY COMPETITIVE REPORT'!T23</f>
        <v>24.20289855072464</v>
      </c>
      <c r="U23" s="14">
        <f>'WEEKLY COMPETITIVE REPORT'!U23/Y4</f>
        <v>13095.441595441596</v>
      </c>
      <c r="V23" s="14">
        <f t="shared" si="4"/>
        <v>1525.997150997151</v>
      </c>
      <c r="W23" s="25">
        <f t="shared" si="5"/>
        <v>19199.4301994302</v>
      </c>
      <c r="X23" s="22">
        <f>'WEEKLY COMPETITIVE REPORT'!X23</f>
        <v>2057</v>
      </c>
      <c r="Y23" s="56">
        <f>'WEEKLY COMPETITIVE REPORT'!Y23</f>
        <v>2966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FINAL DESTINATION 5</v>
      </c>
      <c r="D24" s="4" t="str">
        <f>'WEEKLY COMPETITIVE REPORT'!D24</f>
        <v>BREZ POVRATKA 5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6</v>
      </c>
      <c r="H24" s="37">
        <f>'WEEKLY COMPETITIVE REPORT'!H24</f>
        <v>13</v>
      </c>
      <c r="I24" s="14">
        <f>'WEEKLY COMPETITIVE REPORT'!I24/Y4</f>
        <v>3894.5868945868947</v>
      </c>
      <c r="J24" s="14">
        <f>'WEEKLY COMPETITIVE REPORT'!J24/Y4</f>
        <v>4594.017094017095</v>
      </c>
      <c r="K24" s="22">
        <f>'WEEKLY COMPETITIVE REPORT'!K24</f>
        <v>491</v>
      </c>
      <c r="L24" s="22">
        <f>'WEEKLY COMPETITIVE REPORT'!L24</f>
        <v>571</v>
      </c>
      <c r="M24" s="64">
        <f>'WEEKLY COMPETITIVE REPORT'!M24</f>
        <v>-15.224806201550393</v>
      </c>
      <c r="N24" s="14">
        <f t="shared" si="3"/>
        <v>299.58360727591497</v>
      </c>
      <c r="O24" s="37">
        <f>'WEEKLY COMPETITIVE REPORT'!O24</f>
        <v>13</v>
      </c>
      <c r="P24" s="14">
        <f>'WEEKLY COMPETITIVE REPORT'!P24/Y4</f>
        <v>4921.652421652422</v>
      </c>
      <c r="Q24" s="14">
        <f>'WEEKLY COMPETITIVE REPORT'!Q24/Y4</f>
        <v>6179.48717948718</v>
      </c>
      <c r="R24" s="22">
        <f>'WEEKLY COMPETITIVE REPORT'!R24</f>
        <v>652</v>
      </c>
      <c r="S24" s="22">
        <f>'WEEKLY COMPETITIVE REPORT'!S24</f>
        <v>818</v>
      </c>
      <c r="T24" s="64">
        <f>'WEEKLY COMPETITIVE REPORT'!T24</f>
        <v>-20.35500230520978</v>
      </c>
      <c r="U24" s="14">
        <f>'WEEKLY COMPETITIVE REPORT'!U24/Y4</f>
        <v>131051.28205128206</v>
      </c>
      <c r="V24" s="14">
        <f t="shared" si="4"/>
        <v>378.5886478194171</v>
      </c>
      <c r="W24" s="25">
        <f t="shared" si="5"/>
        <v>135972.9344729345</v>
      </c>
      <c r="X24" s="22">
        <f>'WEEKLY COMPETITIVE REPORT'!X24</f>
        <v>18434</v>
      </c>
      <c r="Y24" s="56">
        <f>'WEEKLY COMPETITIVE REPORT'!Y24</f>
        <v>19086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CHANGE UP</v>
      </c>
      <c r="D25" s="4" t="str">
        <f>'WEEKLY COMPETITIVE REPORT'!D25</f>
        <v>ZAMENJAVA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9</v>
      </c>
      <c r="H25" s="37">
        <f>'WEEKLY COMPETITIVE REPORT'!H25</f>
        <v>8</v>
      </c>
      <c r="I25" s="14">
        <f>'WEEKLY COMPETITIVE REPORT'!I25/Y4</f>
        <v>2957.2649572649575</v>
      </c>
      <c r="J25" s="14">
        <f>'WEEKLY COMPETITIVE REPORT'!J25/Y4</f>
        <v>2572.6495726495727</v>
      </c>
      <c r="K25" s="22">
        <f>'WEEKLY COMPETITIVE REPORT'!K25</f>
        <v>398</v>
      </c>
      <c r="L25" s="22">
        <f>'WEEKLY COMPETITIVE REPORT'!L25</f>
        <v>352</v>
      </c>
      <c r="M25" s="64">
        <f>'WEEKLY COMPETITIVE REPORT'!M25</f>
        <v>14.950166112956808</v>
      </c>
      <c r="N25" s="14">
        <f t="shared" si="3"/>
        <v>369.6581196581197</v>
      </c>
      <c r="O25" s="37">
        <f>'WEEKLY COMPETITIVE REPORT'!O25</f>
        <v>8</v>
      </c>
      <c r="P25" s="14">
        <f>'WEEKLY COMPETITIVE REPORT'!P25/Y4</f>
        <v>4108.262108262108</v>
      </c>
      <c r="Q25" s="14">
        <f>'WEEKLY COMPETITIVE REPORT'!Q25/Y4</f>
        <v>3501.4245014245016</v>
      </c>
      <c r="R25" s="22">
        <f>'WEEKLY COMPETITIVE REPORT'!R25</f>
        <v>590</v>
      </c>
      <c r="S25" s="22" t="str">
        <f>'WEEKLY COMPETITIVE REPORT'!S25</f>
        <v>SS</v>
      </c>
      <c r="T25" s="64">
        <f>'WEEKLY COMPETITIVE REPORT'!T25</f>
        <v>17.331163547599672</v>
      </c>
      <c r="U25" s="14">
        <f>'WEEKLY COMPETITIVE REPORT'!U25/Y4</f>
        <v>174168.09116809117</v>
      </c>
      <c r="V25" s="14">
        <f t="shared" si="4"/>
        <v>513.5327635327635</v>
      </c>
      <c r="W25" s="25">
        <f t="shared" si="5"/>
        <v>178276.35327635327</v>
      </c>
      <c r="X25" s="22">
        <f>'WEEKLY COMPETITIVE REPORT'!X25</f>
        <v>27749</v>
      </c>
      <c r="Y25" s="56">
        <f>'WEEKLY COMPETITIVE REPORT'!Y25</f>
        <v>28339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BAD TEACHER</v>
      </c>
      <c r="D26" s="4" t="str">
        <f>'WEEKLY COMPETITIVE REPORT'!D26</f>
        <v>HUDA UČITELJICA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7</v>
      </c>
      <c r="H26" s="37">
        <f>'WEEKLY COMPETITIVE REPORT'!H26</f>
        <v>8</v>
      </c>
      <c r="I26" s="14">
        <f>'WEEKLY COMPETITIVE REPORT'!I26/Y4</f>
        <v>2746.4387464387464</v>
      </c>
      <c r="J26" s="14">
        <f>'WEEKLY COMPETITIVE REPORT'!J26/Y4</f>
        <v>2277.777777777778</v>
      </c>
      <c r="K26" s="22">
        <f>'WEEKLY COMPETITIVE REPORT'!K26</f>
        <v>397</v>
      </c>
      <c r="L26" s="22">
        <f>'WEEKLY COMPETITIVE REPORT'!L26</f>
        <v>322</v>
      </c>
      <c r="M26" s="64">
        <f>'WEEKLY COMPETITIVE REPORT'!M26</f>
        <v>20.57535959974986</v>
      </c>
      <c r="N26" s="14">
        <f t="shared" si="3"/>
        <v>343.3048433048433</v>
      </c>
      <c r="O26" s="37">
        <f>'WEEKLY COMPETITIVE REPORT'!O26</f>
        <v>8</v>
      </c>
      <c r="P26" s="14">
        <f>'WEEKLY COMPETITIVE REPORT'!P26/Y4</f>
        <v>3116.809116809117</v>
      </c>
      <c r="Q26" s="14">
        <f>'WEEKLY COMPETITIVE REPORT'!Q26/Y4</f>
        <v>3007.122507122507</v>
      </c>
      <c r="R26" s="22">
        <f>'WEEKLY COMPETITIVE REPORT'!R26</f>
        <v>452</v>
      </c>
      <c r="S26" s="22">
        <f>'WEEKLY COMPETITIVE REPORT'!S26</f>
        <v>432</v>
      </c>
      <c r="T26" s="64">
        <f>'WEEKLY COMPETITIVE REPORT'!T26</f>
        <v>3.6475603979156688</v>
      </c>
      <c r="U26" s="14">
        <f>'WEEKLY COMPETITIVE REPORT'!U26/Y4</f>
        <v>119826.21082621084</v>
      </c>
      <c r="V26" s="14">
        <f t="shared" si="4"/>
        <v>389.6011396011396</v>
      </c>
      <c r="W26" s="25">
        <f t="shared" si="5"/>
        <v>122943.01994301996</v>
      </c>
      <c r="X26" s="22">
        <f>'WEEKLY COMPETITIVE REPORT'!X26</f>
        <v>19490</v>
      </c>
      <c r="Y26" s="56">
        <f>'WEEKLY COMPETITIVE REPORT'!Y26</f>
        <v>19942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CARS 2</v>
      </c>
      <c r="D27" s="4" t="str">
        <f>'WEEKLY COMPETITIVE REPORT'!D27</f>
        <v>CARS 2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16</v>
      </c>
      <c r="H27" s="37">
        <f>'WEEKLY COMPETITIVE REPORT'!H27</f>
        <v>21</v>
      </c>
      <c r="I27" s="14">
        <f>'WEEKLY COMPETITIVE REPORT'!I27/Y4</f>
        <v>1943.0199430199432</v>
      </c>
      <c r="J27" s="14">
        <f>'WEEKLY COMPETITIVE REPORT'!J27/Y17</f>
        <v>0.08061944887269415</v>
      </c>
      <c r="K27" s="22">
        <f>'WEEKLY COMPETITIVE REPORT'!K27</f>
        <v>314</v>
      </c>
      <c r="L27" s="22">
        <f>'WEEKLY COMPETITIVE REPORT'!L27</f>
        <v>72</v>
      </c>
      <c r="M27" s="64">
        <f>'WEEKLY COMPETITIVE REPORT'!M27</f>
        <v>285.31073446327684</v>
      </c>
      <c r="N27" s="14">
        <f t="shared" si="3"/>
        <v>92.52475919142587</v>
      </c>
      <c r="O27" s="37">
        <f>'WEEKLY COMPETITIVE REPORT'!O27</f>
        <v>21</v>
      </c>
      <c r="P27" s="14">
        <f>'WEEKLY COMPETITIVE REPORT'!P27/Y4</f>
        <v>2304.843304843305</v>
      </c>
      <c r="Q27" s="14">
        <f>'WEEKLY COMPETITIVE REPORT'!Q27/Y17</f>
        <v>0.10407652015486221</v>
      </c>
      <c r="R27" s="22">
        <f>'WEEKLY COMPETITIVE REPORT'!R27</f>
        <v>373</v>
      </c>
      <c r="S27" s="22">
        <f>'WEEKLY COMPETITIVE REPORT'!S27</f>
        <v>95</v>
      </c>
      <c r="T27" s="64">
        <f>'WEEKLY COMPETITIVE REPORT'!T27</f>
        <v>254.04814004376368</v>
      </c>
      <c r="U27" s="14">
        <f>'WEEKLY COMPETITIVE REPORT'!U27/Y17</f>
        <v>83.79890685493054</v>
      </c>
      <c r="V27" s="14">
        <f t="shared" si="4"/>
        <v>109.75444308777642</v>
      </c>
      <c r="W27" s="25">
        <f t="shared" si="5"/>
        <v>2388.6422116982353</v>
      </c>
      <c r="X27" s="22">
        <f>'WEEKLY COMPETITIVE REPORT'!X27</f>
        <v>79840</v>
      </c>
      <c r="Y27" s="56">
        <f>'WEEKLY COMPETITIVE REPORT'!Y27</f>
        <v>80213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SPY KIDS 4</v>
      </c>
      <c r="D28" s="4" t="str">
        <f>'WEEKLY COMPETITIVE REPORT'!D28</f>
        <v>MALI VOHUNI 4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1</v>
      </c>
      <c r="H28" s="37">
        <f>'WEEKLY COMPETITIVE REPORT'!H28</f>
        <v>5</v>
      </c>
      <c r="I28" s="14">
        <f>'WEEKLY COMPETITIVE REPORT'!I28/Y4</f>
        <v>1678.062678062678</v>
      </c>
      <c r="J28" s="14">
        <f>'WEEKLY COMPETITIVE REPORT'!J28/Y17</f>
        <v>0</v>
      </c>
      <c r="K28" s="22">
        <f>'WEEKLY COMPETITIVE REPORT'!K28</f>
        <v>232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335.6125356125356</v>
      </c>
      <c r="O28" s="37">
        <f>'WEEKLY COMPETITIVE REPORT'!O28</f>
        <v>5</v>
      </c>
      <c r="P28" s="14">
        <f>'WEEKLY COMPETITIVE REPORT'!P28/Y4</f>
        <v>2125.3561253561256</v>
      </c>
      <c r="Q28" s="14">
        <f>'WEEKLY COMPETITIVE REPORT'!Q28/Y17</f>
        <v>0</v>
      </c>
      <c r="R28" s="22">
        <f>'WEEKLY COMPETITIVE REPORT'!R28</f>
        <v>298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0.011614666363015258</v>
      </c>
      <c r="V28" s="14">
        <f t="shared" si="4"/>
        <v>425.0712250712251</v>
      </c>
      <c r="W28" s="25">
        <f t="shared" si="5"/>
        <v>2125.3677400224888</v>
      </c>
      <c r="X28" s="22">
        <f>'WEEKLY COMPETITIVE REPORT'!X28</f>
        <v>40</v>
      </c>
      <c r="Y28" s="56">
        <f>'WEEKLY COMPETITIVE REPORT'!Y28</f>
        <v>338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JANE EYRE</v>
      </c>
      <c r="D29" s="4" t="str">
        <f>'WEEKLY COMPETITIVE REPORT'!D29</f>
        <v>JANE EYRE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7</v>
      </c>
      <c r="H29" s="37">
        <f>'WEEKLY COMPETITIVE REPORT'!H29</f>
        <v>2</v>
      </c>
      <c r="I29" s="14">
        <f>'WEEKLY COMPETITIVE REPORT'!I29/Y4</f>
        <v>1014.2450142450143</v>
      </c>
      <c r="J29" s="14">
        <f>'WEEKLY COMPETITIVE REPORT'!J29/Y17</f>
        <v>0.17034843999089047</v>
      </c>
      <c r="K29" s="22">
        <f>'WEEKLY COMPETITIVE REPORT'!K29</f>
        <v>125</v>
      </c>
      <c r="L29" s="22">
        <f>'WEEKLY COMPETITIVE REPORT'!L29</f>
        <v>138</v>
      </c>
      <c r="M29" s="64">
        <f>'WEEKLY COMPETITIVE REPORT'!M29</f>
        <v>-4.81283422459893</v>
      </c>
      <c r="N29" s="14">
        <f t="shared" si="3"/>
        <v>507.12250712250716</v>
      </c>
      <c r="O29" s="37">
        <f>'WEEKLY COMPETITIVE REPORT'!O29</f>
        <v>2</v>
      </c>
      <c r="P29" s="14">
        <f>'WEEKLY COMPETITIVE REPORT'!P29/Y4</f>
        <v>1901.7094017094018</v>
      </c>
      <c r="Q29" s="14">
        <f>'WEEKLY COMPETITIVE REPORT'!Q29/Y17</f>
        <v>0.34434069687998176</v>
      </c>
      <c r="R29" s="22">
        <f>'WEEKLY COMPETITIVE REPORT'!R29</f>
        <v>252</v>
      </c>
      <c r="S29" s="22">
        <f>'WEEKLY COMPETITIVE REPORT'!S29</f>
        <v>312</v>
      </c>
      <c r="T29" s="64">
        <f>'WEEKLY COMPETITIVE REPORT'!T29</f>
        <v>-11.706349206349216</v>
      </c>
      <c r="U29" s="14">
        <f>'WEEKLY COMPETITIVE REPORT'!U29/Y4</f>
        <v>30931.623931623933</v>
      </c>
      <c r="V29" s="14">
        <f t="shared" si="4"/>
        <v>950.8547008547009</v>
      </c>
      <c r="W29" s="25">
        <f t="shared" si="5"/>
        <v>32833.333333333336</v>
      </c>
      <c r="X29" s="22">
        <f>'WEEKLY COMPETITIVE REPORT'!X29</f>
        <v>4479</v>
      </c>
      <c r="Y29" s="56">
        <f>'WEEKLY COMPETITIVE REPORT'!Y29</f>
        <v>4731</v>
      </c>
    </row>
    <row r="30" spans="1:25" ht="12.75">
      <c r="A30" s="51">
        <v>17</v>
      </c>
      <c r="B30" s="4" t="str">
        <f>'WEEKLY COMPETITIVE REPORT'!B30</f>
        <v>New</v>
      </c>
      <c r="C30" s="4" t="str">
        <f>'WEEKLY COMPETITIVE REPORT'!C30</f>
        <v>THE MAIDEN DANCED TO DEATH</v>
      </c>
      <c r="D30" s="4" t="str">
        <f>'WEEKLY COMPETITIVE REPORT'!D30</f>
        <v>DEVIŠKI PLES SMRTI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1</v>
      </c>
      <c r="H30" s="37">
        <f>'WEEKLY COMPETITIVE REPORT'!H30</f>
        <v>2</v>
      </c>
      <c r="I30" s="14">
        <f>'WEEKLY COMPETITIVE REPORT'!I30/Y4</f>
        <v>522.7920227920229</v>
      </c>
      <c r="J30" s="14">
        <f>'WEEKLY COMPETITIVE REPORT'!J30/Y17</f>
        <v>0</v>
      </c>
      <c r="K30" s="22">
        <f>'WEEKLY COMPETITIVE REPORT'!K30</f>
        <v>77</v>
      </c>
      <c r="L30" s="22">
        <f>'WEEKLY COMPETITIVE REPORT'!L30</f>
        <v>0</v>
      </c>
      <c r="M30" s="64">
        <f>'WEEKLY COMPETITIVE REPORT'!M30</f>
        <v>0</v>
      </c>
      <c r="N30" s="14">
        <f t="shared" si="3"/>
        <v>261.39601139601143</v>
      </c>
      <c r="O30" s="37">
        <f>'WEEKLY COMPETITIVE REPORT'!O30</f>
        <v>2</v>
      </c>
      <c r="P30" s="14">
        <f>'WEEKLY COMPETITIVE REPORT'!P30/Y4</f>
        <v>873.2193732193733</v>
      </c>
      <c r="Q30" s="14">
        <f>'WEEKLY COMPETITIVE REPORT'!Q30/Y17</f>
        <v>0</v>
      </c>
      <c r="R30" s="22">
        <f>'WEEKLY COMPETITIVE REPORT'!R30</f>
        <v>138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686.6096866096866</v>
      </c>
      <c r="V30" s="14">
        <f t="shared" si="4"/>
        <v>436.60968660968666</v>
      </c>
      <c r="W30" s="25">
        <f t="shared" si="5"/>
        <v>1559.82905982906</v>
      </c>
      <c r="X30" s="22">
        <f>'WEEKLY COMPETITIVE REPORT'!X30</f>
        <v>496</v>
      </c>
      <c r="Y30" s="56">
        <f>'WEEKLY COMPETITIVE REPORT'!Y30</f>
        <v>634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NEKE DRUGE PRIČE</v>
      </c>
      <c r="D31" s="4" t="str">
        <f>'WEEKLY COMPETITIVE REPORT'!D31</f>
        <v>NEKE DRUGE ZGODBE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2</v>
      </c>
      <c r="H31" s="37">
        <f>'WEEKLY COMPETITIVE REPORT'!H31</f>
        <v>1</v>
      </c>
      <c r="I31" s="14">
        <f>'WEEKLY COMPETITIVE REPORT'!I31/Y4</f>
        <v>299.1452991452992</v>
      </c>
      <c r="J31" s="14">
        <f>'WEEKLY COMPETITIVE REPORT'!J31/Y17</f>
        <v>0.04736961967661125</v>
      </c>
      <c r="K31" s="22">
        <f>'WEEKLY COMPETITIVE REPORT'!K31</f>
        <v>45</v>
      </c>
      <c r="L31" s="22">
        <f>'WEEKLY COMPETITIVE REPORT'!L31</f>
        <v>49</v>
      </c>
      <c r="M31" s="64">
        <f>'WEEKLY COMPETITIVE REPORT'!M31</f>
        <v>0.9615384615384528</v>
      </c>
      <c r="N31" s="14">
        <f t="shared" si="3"/>
        <v>299.1452991452992</v>
      </c>
      <c r="O31" s="37">
        <f>'WEEKLY COMPETITIVE REPORT'!O31</f>
        <v>1</v>
      </c>
      <c r="P31" s="14">
        <f>'WEEKLY COMPETITIVE REPORT'!P31/Y4</f>
        <v>518.5185185185186</v>
      </c>
      <c r="Q31" s="14">
        <f>'WEEKLY COMPETITIVE REPORT'!Q31/Y17</f>
        <v>0.07424276930084263</v>
      </c>
      <c r="R31" s="22">
        <f>'WEEKLY COMPETITIVE REPORT'!R31</f>
        <v>83</v>
      </c>
      <c r="S31" s="22">
        <f>'WEEKLY COMPETITIVE REPORT'!S31</f>
        <v>80</v>
      </c>
      <c r="T31" s="64">
        <f>'WEEKLY COMPETITIVE REPORT'!T31</f>
        <v>11.65644171779141</v>
      </c>
      <c r="U31" s="14">
        <f>'WEEKLY COMPETITIVE REPORT'!U31/Y4</f>
        <v>494.30199430199434</v>
      </c>
      <c r="V31" s="14">
        <f t="shared" si="4"/>
        <v>518.5185185185186</v>
      </c>
      <c r="W31" s="25">
        <f t="shared" si="5"/>
        <v>1012.8205128205129</v>
      </c>
      <c r="X31" s="22">
        <f>'WEEKLY COMPETITIVE REPORT'!X31</f>
        <v>258</v>
      </c>
      <c r="Y31" s="56">
        <f>'WEEKLY COMPETITIVE REPORT'!Y31</f>
        <v>341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160</v>
      </c>
      <c r="I34" s="32">
        <f>SUM(I14:I33)</f>
        <v>199633.90313390316</v>
      </c>
      <c r="J34" s="31">
        <f>SUM(J14:J33)</f>
        <v>141557.27839448862</v>
      </c>
      <c r="K34" s="31">
        <f>SUM(K14:K33)</f>
        <v>28018</v>
      </c>
      <c r="L34" s="31">
        <f>SUM(L14:L33)</f>
        <v>20549</v>
      </c>
      <c r="M34" s="64">
        <f>'WEEKLY COMPETITIVE REPORT'!M34</f>
        <v>-39.837297158066455</v>
      </c>
      <c r="N34" s="32">
        <f>I34/H34</f>
        <v>1247.7118945868947</v>
      </c>
      <c r="O34" s="40">
        <f>'WEEKLY COMPETITIVE REPORT'!O34</f>
        <v>160</v>
      </c>
      <c r="P34" s="31">
        <f>SUM(P14:P33)</f>
        <v>258470.0854700855</v>
      </c>
      <c r="Q34" s="31">
        <f>SUM(Q14:Q33)</f>
        <v>211531.86169132538</v>
      </c>
      <c r="R34" s="31">
        <f>SUM(R14:R33)</f>
        <v>38479</v>
      </c>
      <c r="S34" s="31">
        <f>SUM(S14:S33)</f>
        <v>33107</v>
      </c>
      <c r="T34" s="65">
        <f>P34/Q34-100%</f>
        <v>0.2218967081529022</v>
      </c>
      <c r="U34" s="31">
        <f>SUM(U14:U33)</f>
        <v>2346418.5683562793</v>
      </c>
      <c r="V34" s="32">
        <f>P34/O34</f>
        <v>1615.4380341880344</v>
      </c>
      <c r="W34" s="31">
        <f>SUM(W14:W33)</f>
        <v>2604888.6538263657</v>
      </c>
      <c r="X34" s="31">
        <f>SUM(X14:X33)</f>
        <v>436303</v>
      </c>
      <c r="Y34" s="35">
        <f>SUM(Y14:Y33)</f>
        <v>474782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2011-10-13T10:02:04Z</dcterms:modified>
  <cp:category/>
  <cp:version/>
  <cp:contentType/>
  <cp:contentStatus/>
</cp:coreProperties>
</file>