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341" windowWidth="19440" windowHeight="69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<sst xmlns="http://schemas.openxmlformats.org/spreadsheetml/2006/main" count="256" uniqueCount="93">
  <si>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</si>
  <si>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</si>
  <si>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</si>
  <si>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</si>
  <si>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</si>
  <si>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</si>
  <si>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</si>
  <si>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</si>
  <si>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</si>
  <si>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</si>
  <si>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</si>
  <si>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</si>
  <si>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</si>
  <si>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</si>
  <si>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</si>
  <si>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</si>
  <si>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</si>
  <si>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</si>
  <si>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</si>
  <si>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</si>
  <si>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</si>
  <si>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</si>
  <si>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</si>
  <si>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</si>
  <si>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</si>
  <si>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</si>
  <si>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</si>
  <si>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</si>
  <si>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</si>
  <si>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</si>
  <si>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</si>
  <si>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</si>
  <si>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</si>
  <si>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</si>
  <si>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</si>
  <si>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</si>
  <si>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</si>
  <si>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</si>
  <si>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</si>
  <si>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</si>
  <si>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</si>
  <si>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</si>
  <si>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</si>
  <si>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</si>
  <si>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</si>
  <si>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</si>
  <si>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WB</t>
  </si>
  <si>
    <t>UNI</t>
  </si>
  <si>
    <t>IND</t>
  </si>
  <si>
    <t>Cinemania</t>
  </si>
  <si>
    <t>FOX</t>
  </si>
  <si>
    <t>FIVIA</t>
  </si>
  <si>
    <t>IRON LADY</t>
  </si>
  <si>
    <t>ŽELEZNA LADY</t>
  </si>
  <si>
    <t>ONE FOR THE MONEY</t>
  </si>
  <si>
    <t>VSE ZA DENAR</t>
  </si>
  <si>
    <t>HUNGER GAMES</t>
  </si>
  <si>
    <t>IGRE LAKOTE: ARENA SMRTI</t>
  </si>
  <si>
    <t>CARNAGE</t>
  </si>
  <si>
    <t>MASAKER</t>
  </si>
  <si>
    <t>LORAX</t>
  </si>
  <si>
    <t>AMERICAN REUNION</t>
  </si>
  <si>
    <t>AMERIŠKA PITA: OBLETNICA</t>
  </si>
  <si>
    <t>BEST EXOTIC MARIGOLD HOTEL</t>
  </si>
  <si>
    <t>EKSOTIČNI HOTEL MARIGOLD</t>
  </si>
  <si>
    <t>LUCKY ONE</t>
  </si>
  <si>
    <t>TALISMAN</t>
  </si>
  <si>
    <t>BATTLESHIP</t>
  </si>
  <si>
    <t>BOJNA LADJA</t>
  </si>
  <si>
    <t>New</t>
  </si>
  <si>
    <t>THE DOLPHIN</t>
  </si>
  <si>
    <t>DELFIN</t>
  </si>
  <si>
    <t>MIRROR, MIRROR</t>
  </si>
  <si>
    <t>ZRCALCE, ZRCALCE</t>
  </si>
  <si>
    <t>PROJECT X</t>
  </si>
  <si>
    <t>PROJEKT X</t>
  </si>
  <si>
    <t>09 - May</t>
  </si>
  <si>
    <t>03 - May</t>
  </si>
  <si>
    <t>04 - May</t>
  </si>
  <si>
    <t>06 - May</t>
  </si>
  <si>
    <t>AVENGERS</t>
  </si>
  <si>
    <t>MAŠČEVALCI</t>
  </si>
  <si>
    <t>BVI</t>
  </si>
  <si>
    <t>CENEX</t>
  </si>
  <si>
    <t>THE CABIN IN THE WOODS</t>
  </si>
  <si>
    <t>KOČA V GOZDU</t>
  </si>
  <si>
    <t>STREET DANCE 2</t>
  </si>
  <si>
    <t>ULIČNI PLES 2</t>
  </si>
  <si>
    <t>HABEMUS PAPAM</t>
  </si>
  <si>
    <t>HABEMUS PAPAM: IMAMO PAPEŽA</t>
  </si>
  <si>
    <t>CF</t>
  </si>
  <si>
    <t xml:space="preserve">TITANIC </t>
  </si>
  <si>
    <t>TITANIK 3D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</si>
</sst>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3">
      <selection activeCell="G24" sqref="G2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78</v>
      </c>
      <c r="L4" s="20"/>
      <c r="M4" s="82" t="s">
        <v>79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77</v>
      </c>
      <c r="L5" s="7"/>
      <c r="M5" s="83" t="s">
        <v>76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41039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69</v>
      </c>
      <c r="C14" s="4" t="s">
        <v>80</v>
      </c>
      <c r="D14" s="4" t="s">
        <v>81</v>
      </c>
      <c r="E14" s="15" t="s">
        <v>82</v>
      </c>
      <c r="F14" s="15" t="s">
        <v>83</v>
      </c>
      <c r="G14" s="37">
        <v>1</v>
      </c>
      <c r="H14" s="37">
        <v>14</v>
      </c>
      <c r="I14" s="14">
        <v>30796</v>
      </c>
      <c r="J14" s="14"/>
      <c r="K14" s="95">
        <v>5387</v>
      </c>
      <c r="L14" s="95"/>
      <c r="M14" s="64"/>
      <c r="N14" s="14">
        <f>I14/H14</f>
        <v>2199.714285714286</v>
      </c>
      <c r="O14" s="38">
        <v>14</v>
      </c>
      <c r="P14" s="14">
        <v>50216</v>
      </c>
      <c r="Q14" s="14"/>
      <c r="R14" s="14">
        <v>9654</v>
      </c>
      <c r="S14" s="14"/>
      <c r="T14" s="64"/>
      <c r="U14" s="75"/>
      <c r="V14" s="14">
        <f>P14/O14</f>
        <v>3586.8571428571427</v>
      </c>
      <c r="W14" s="75">
        <f>SUM(U14,P14)</f>
        <v>50216</v>
      </c>
      <c r="X14" s="75"/>
      <c r="Y14" s="76">
        <f>SUM(X14,R14)</f>
        <v>9654</v>
      </c>
    </row>
    <row r="15" spans="1:25" ht="12.75">
      <c r="A15" s="72">
        <v>2</v>
      </c>
      <c r="B15" s="72" t="s">
        <v>69</v>
      </c>
      <c r="C15" s="4" t="s">
        <v>86</v>
      </c>
      <c r="D15" s="4" t="s">
        <v>87</v>
      </c>
      <c r="E15" s="15" t="s">
        <v>48</v>
      </c>
      <c r="F15" s="15" t="s">
        <v>42</v>
      </c>
      <c r="G15" s="37">
        <v>1</v>
      </c>
      <c r="H15" s="37">
        <v>11</v>
      </c>
      <c r="I15" s="14">
        <v>18406</v>
      </c>
      <c r="J15" s="14"/>
      <c r="K15" s="14">
        <v>3211</v>
      </c>
      <c r="L15" s="14"/>
      <c r="M15" s="64"/>
      <c r="N15" s="14">
        <f>I15/H15</f>
        <v>1673.2727272727273</v>
      </c>
      <c r="O15" s="73">
        <v>11</v>
      </c>
      <c r="P15" s="22">
        <v>25395</v>
      </c>
      <c r="Q15" s="22"/>
      <c r="R15" s="22">
        <v>4927</v>
      </c>
      <c r="S15" s="22"/>
      <c r="T15" s="64"/>
      <c r="U15" s="75">
        <v>1199</v>
      </c>
      <c r="V15" s="14">
        <f>P15/O15</f>
        <v>2308.6363636363635</v>
      </c>
      <c r="W15" s="75">
        <f>SUM(U15,P15)</f>
        <v>26594</v>
      </c>
      <c r="X15" s="75">
        <v>203</v>
      </c>
      <c r="Y15" s="76">
        <f>SUM(X15,R15)</f>
        <v>5130</v>
      </c>
    </row>
    <row r="16" spans="1:25" ht="12.75">
      <c r="A16" s="72">
        <v>3</v>
      </c>
      <c r="B16" s="72">
        <v>1</v>
      </c>
      <c r="C16" s="4" t="s">
        <v>61</v>
      </c>
      <c r="D16" s="4" t="s">
        <v>62</v>
      </c>
      <c r="E16" s="15" t="s">
        <v>47</v>
      </c>
      <c r="F16" s="15" t="s">
        <v>36</v>
      </c>
      <c r="G16" s="37">
        <v>5</v>
      </c>
      <c r="H16" s="37">
        <v>11</v>
      </c>
      <c r="I16" s="24">
        <v>16171</v>
      </c>
      <c r="J16" s="24">
        <v>21432</v>
      </c>
      <c r="K16" s="92">
        <v>3215</v>
      </c>
      <c r="L16" s="92">
        <v>4374</v>
      </c>
      <c r="M16" s="64">
        <f>(I16/J16*100)-100</f>
        <v>-24.54740574841358</v>
      </c>
      <c r="N16" s="14">
        <f>I16/H16</f>
        <v>1470.090909090909</v>
      </c>
      <c r="O16" s="37">
        <v>11</v>
      </c>
      <c r="P16" s="22">
        <v>21760</v>
      </c>
      <c r="Q16" s="22">
        <v>42350</v>
      </c>
      <c r="R16" s="22">
        <v>4691</v>
      </c>
      <c r="S16" s="22">
        <v>9618</v>
      </c>
      <c r="T16" s="64">
        <f>(P16/Q16*100)-100</f>
        <v>-48.61865407319953</v>
      </c>
      <c r="U16" s="75">
        <v>365603</v>
      </c>
      <c r="V16" s="14">
        <f>P16/O16</f>
        <v>1978.1818181818182</v>
      </c>
      <c r="W16" s="75">
        <f>SUM(U16,P16)</f>
        <v>387363</v>
      </c>
      <c r="X16" s="75">
        <v>79676</v>
      </c>
      <c r="Y16" s="76">
        <f>SUM(X16,R16)</f>
        <v>84367</v>
      </c>
    </row>
    <row r="17" spans="1:25" ht="12.75">
      <c r="A17" s="72">
        <v>4</v>
      </c>
      <c r="B17" s="72">
        <v>2</v>
      </c>
      <c r="C17" s="4" t="s">
        <v>72</v>
      </c>
      <c r="D17" s="4" t="s">
        <v>73</v>
      </c>
      <c r="E17" s="15" t="s">
        <v>48</v>
      </c>
      <c r="F17" s="15" t="s">
        <v>36</v>
      </c>
      <c r="G17" s="37">
        <v>2</v>
      </c>
      <c r="H17" s="37">
        <v>10</v>
      </c>
      <c r="I17" s="24">
        <v>13667</v>
      </c>
      <c r="J17" s="24">
        <v>10725</v>
      </c>
      <c r="K17" s="92">
        <v>2788</v>
      </c>
      <c r="L17" s="92">
        <v>2175</v>
      </c>
      <c r="M17" s="64">
        <f>(I17/J17*100)-100</f>
        <v>27.43123543123542</v>
      </c>
      <c r="N17" s="14">
        <f>I17/H17</f>
        <v>1366.7</v>
      </c>
      <c r="O17" s="37">
        <v>10</v>
      </c>
      <c r="P17" s="22">
        <v>18056</v>
      </c>
      <c r="Q17" s="22">
        <v>24594</v>
      </c>
      <c r="R17" s="22">
        <v>3936</v>
      </c>
      <c r="S17" s="22">
        <v>5451</v>
      </c>
      <c r="T17" s="64">
        <f>(P17/Q17*100)-100</f>
        <v>-26.583719606408067</v>
      </c>
      <c r="U17" s="75">
        <v>26743</v>
      </c>
      <c r="V17" s="14">
        <f>P17/O17</f>
        <v>1805.6</v>
      </c>
      <c r="W17" s="75">
        <f>SUM(U17,P17)</f>
        <v>44799</v>
      </c>
      <c r="X17" s="75">
        <v>5893</v>
      </c>
      <c r="Y17" s="76">
        <f>SUM(X17,R17)</f>
        <v>9829</v>
      </c>
    </row>
    <row r="18" spans="1:25" ht="13.5" customHeight="1">
      <c r="A18" s="72">
        <v>5</v>
      </c>
      <c r="B18" s="72">
        <v>4</v>
      </c>
      <c r="C18" s="86" t="s">
        <v>74</v>
      </c>
      <c r="D18" s="86" t="s">
        <v>75</v>
      </c>
      <c r="E18" s="15" t="s">
        <v>46</v>
      </c>
      <c r="F18" s="15" t="s">
        <v>42</v>
      </c>
      <c r="G18" s="37">
        <v>2</v>
      </c>
      <c r="H18" s="37">
        <v>8</v>
      </c>
      <c r="I18" s="14">
        <v>9255</v>
      </c>
      <c r="J18" s="14">
        <v>8424</v>
      </c>
      <c r="K18" s="24">
        <v>1836</v>
      </c>
      <c r="L18" s="24">
        <v>1663</v>
      </c>
      <c r="M18" s="64">
        <f>(I18/J18*100)-100</f>
        <v>9.864672364672373</v>
      </c>
      <c r="N18" s="14">
        <f>I18/H18</f>
        <v>1156.875</v>
      </c>
      <c r="O18" s="73">
        <v>8</v>
      </c>
      <c r="P18" s="14">
        <v>13723</v>
      </c>
      <c r="Q18" s="14">
        <v>19442</v>
      </c>
      <c r="R18" s="14">
        <v>3039</v>
      </c>
      <c r="S18" s="14">
        <v>4475</v>
      </c>
      <c r="T18" s="64">
        <f>(P18/Q18*100)-100</f>
        <v>-29.415697973459515</v>
      </c>
      <c r="U18" s="75">
        <v>27469</v>
      </c>
      <c r="V18" s="14">
        <f>P18/O18</f>
        <v>1715.375</v>
      </c>
      <c r="W18" s="75">
        <f>SUM(U18,P18)</f>
        <v>41192</v>
      </c>
      <c r="X18" s="75">
        <v>6223</v>
      </c>
      <c r="Y18" s="76">
        <f>SUM(X18,R18)</f>
        <v>9262</v>
      </c>
    </row>
    <row r="19" spans="1:25" ht="12.75">
      <c r="A19" s="72">
        <v>6</v>
      </c>
      <c r="B19" s="72" t="s">
        <v>69</v>
      </c>
      <c r="C19" s="4" t="s">
        <v>84</v>
      </c>
      <c r="D19" s="4" t="s">
        <v>85</v>
      </c>
      <c r="E19" s="15" t="s">
        <v>48</v>
      </c>
      <c r="F19" s="15" t="s">
        <v>49</v>
      </c>
      <c r="G19" s="37">
        <v>1</v>
      </c>
      <c r="H19" s="37">
        <v>4</v>
      </c>
      <c r="I19" s="24">
        <v>7358</v>
      </c>
      <c r="J19" s="24"/>
      <c r="K19" s="14">
        <v>1464</v>
      </c>
      <c r="L19" s="14"/>
      <c r="M19" s="64"/>
      <c r="N19" s="14">
        <f>I19/H19</f>
        <v>1839.5</v>
      </c>
      <c r="O19" s="38">
        <v>4</v>
      </c>
      <c r="P19" s="14">
        <v>10860</v>
      </c>
      <c r="Q19" s="14"/>
      <c r="R19" s="14">
        <v>2379</v>
      </c>
      <c r="S19" s="14"/>
      <c r="T19" s="64"/>
      <c r="U19" s="75"/>
      <c r="V19" s="14">
        <f>P19/O19</f>
        <v>2715</v>
      </c>
      <c r="W19" s="75">
        <f>SUM(U19,P19)</f>
        <v>10860</v>
      </c>
      <c r="X19" s="75"/>
      <c r="Y19" s="76">
        <f>SUM(X19,R19)</f>
        <v>2379</v>
      </c>
    </row>
    <row r="20" spans="1:25" ht="12.75">
      <c r="A20" s="72">
        <v>7</v>
      </c>
      <c r="B20" s="72">
        <v>5</v>
      </c>
      <c r="C20" s="4" t="s">
        <v>65</v>
      </c>
      <c r="D20" s="4" t="s">
        <v>66</v>
      </c>
      <c r="E20" s="15" t="s">
        <v>46</v>
      </c>
      <c r="F20" s="15" t="s">
        <v>42</v>
      </c>
      <c r="G20" s="37">
        <v>3</v>
      </c>
      <c r="H20" s="37">
        <v>6</v>
      </c>
      <c r="I20" s="24">
        <v>6055</v>
      </c>
      <c r="J20" s="24">
        <v>6589</v>
      </c>
      <c r="K20" s="22">
        <v>1186</v>
      </c>
      <c r="L20" s="22">
        <v>1307</v>
      </c>
      <c r="M20" s="64">
        <f>(I20/J20*100)-100</f>
        <v>-8.104416451661862</v>
      </c>
      <c r="N20" s="14">
        <f>I20/H20</f>
        <v>1009.1666666666666</v>
      </c>
      <c r="O20" s="73">
        <v>6</v>
      </c>
      <c r="P20" s="14">
        <v>8821</v>
      </c>
      <c r="Q20" s="14">
        <v>13462</v>
      </c>
      <c r="R20" s="14">
        <v>1935</v>
      </c>
      <c r="S20" s="14">
        <v>2941</v>
      </c>
      <c r="T20" s="64">
        <f>(P20/Q20*100)-100</f>
        <v>-34.474818006239786</v>
      </c>
      <c r="U20" s="94">
        <v>33493</v>
      </c>
      <c r="V20" s="14">
        <f>P20/O20</f>
        <v>1470.1666666666667</v>
      </c>
      <c r="W20" s="75">
        <f>SUM(U20,P20)</f>
        <v>42314</v>
      </c>
      <c r="X20" s="75">
        <v>7392</v>
      </c>
      <c r="Y20" s="76">
        <f>SUM(X20,R20)</f>
        <v>9327</v>
      </c>
    </row>
    <row r="21" spans="1:25" ht="12.75">
      <c r="A21" s="72">
        <v>8</v>
      </c>
      <c r="B21" s="72">
        <v>3</v>
      </c>
      <c r="C21" s="4" t="s">
        <v>67</v>
      </c>
      <c r="D21" s="4" t="s">
        <v>68</v>
      </c>
      <c r="E21" s="15" t="s">
        <v>47</v>
      </c>
      <c r="F21" s="15" t="s">
        <v>36</v>
      </c>
      <c r="G21" s="37">
        <v>3</v>
      </c>
      <c r="H21" s="37">
        <v>9</v>
      </c>
      <c r="I21" s="14">
        <v>5913</v>
      </c>
      <c r="J21" s="14">
        <v>9820</v>
      </c>
      <c r="K21" s="14">
        <v>1116</v>
      </c>
      <c r="L21" s="14">
        <v>1882</v>
      </c>
      <c r="M21" s="64">
        <f>(I21/J21*100)-100</f>
        <v>-39.78615071283096</v>
      </c>
      <c r="N21" s="14">
        <f>I21/H21</f>
        <v>657</v>
      </c>
      <c r="O21" s="73">
        <v>9</v>
      </c>
      <c r="P21" s="14">
        <v>8124</v>
      </c>
      <c r="Q21" s="14">
        <v>20449</v>
      </c>
      <c r="R21" s="14">
        <v>1658</v>
      </c>
      <c r="S21" s="14">
        <v>4339</v>
      </c>
      <c r="T21" s="64">
        <f>(P21/Q21*100)-100</f>
        <v>-60.2718959362316</v>
      </c>
      <c r="U21" s="75">
        <v>55386</v>
      </c>
      <c r="V21" s="14">
        <f>P21/O21</f>
        <v>902.6666666666666</v>
      </c>
      <c r="W21" s="75">
        <f>SUM(U21,P21)</f>
        <v>63510</v>
      </c>
      <c r="X21" s="75">
        <v>11592</v>
      </c>
      <c r="Y21" s="76">
        <f>SUM(X21,R21)</f>
        <v>13250</v>
      </c>
    </row>
    <row r="22" spans="1:25" ht="12.75">
      <c r="A22" s="72">
        <v>9</v>
      </c>
      <c r="B22" s="72">
        <v>10</v>
      </c>
      <c r="C22" s="86" t="s">
        <v>70</v>
      </c>
      <c r="D22" s="86" t="s">
        <v>71</v>
      </c>
      <c r="E22" s="15" t="s">
        <v>48</v>
      </c>
      <c r="F22" s="15" t="s">
        <v>51</v>
      </c>
      <c r="G22" s="37">
        <v>2</v>
      </c>
      <c r="H22" s="37">
        <v>6</v>
      </c>
      <c r="I22" s="24">
        <v>3266</v>
      </c>
      <c r="J22" s="24">
        <v>2226</v>
      </c>
      <c r="K22" s="24">
        <v>701</v>
      </c>
      <c r="L22" s="24">
        <v>492</v>
      </c>
      <c r="M22" s="64">
        <f>(I22/J22*100)-100</f>
        <v>46.720575022461816</v>
      </c>
      <c r="N22" s="14">
        <f>I22/H22</f>
        <v>544.3333333333334</v>
      </c>
      <c r="O22" s="37">
        <v>6</v>
      </c>
      <c r="P22" s="14">
        <v>4899</v>
      </c>
      <c r="Q22" s="14">
        <v>4350</v>
      </c>
      <c r="R22" s="14">
        <v>1186</v>
      </c>
      <c r="S22" s="14">
        <v>1017</v>
      </c>
      <c r="T22" s="64">
        <f>(P22/Q22*100)-100</f>
        <v>12.620689655172427</v>
      </c>
      <c r="U22" s="94">
        <v>4350</v>
      </c>
      <c r="V22" s="14">
        <f>P22/O22</f>
        <v>816.5</v>
      </c>
      <c r="W22" s="75">
        <f>SUM(U22,P22)</f>
        <v>9249</v>
      </c>
      <c r="X22" s="75">
        <v>1017</v>
      </c>
      <c r="Y22" s="76">
        <f>SUM(X22,R22)</f>
        <v>2203</v>
      </c>
    </row>
    <row r="23" spans="1:25" ht="12.75">
      <c r="A23" s="72">
        <v>10</v>
      </c>
      <c r="B23" s="72">
        <v>7</v>
      </c>
      <c r="C23" s="4" t="s">
        <v>60</v>
      </c>
      <c r="D23" s="4" t="s">
        <v>60</v>
      </c>
      <c r="E23" s="15" t="s">
        <v>47</v>
      </c>
      <c r="F23" s="15" t="s">
        <v>36</v>
      </c>
      <c r="G23" s="37">
        <v>6</v>
      </c>
      <c r="H23" s="37">
        <v>14</v>
      </c>
      <c r="I23" s="92">
        <v>3822</v>
      </c>
      <c r="J23" s="92">
        <v>4095</v>
      </c>
      <c r="K23" s="97">
        <v>770</v>
      </c>
      <c r="L23" s="97">
        <v>795</v>
      </c>
      <c r="M23" s="64">
        <f>(I23/J23*100)-100</f>
        <v>-6.666666666666671</v>
      </c>
      <c r="N23" s="14">
        <f>I23/H23</f>
        <v>273</v>
      </c>
      <c r="O23" s="73">
        <v>14</v>
      </c>
      <c r="P23" s="22">
        <v>4815</v>
      </c>
      <c r="Q23" s="22">
        <v>9599</v>
      </c>
      <c r="R23" s="22">
        <v>1028</v>
      </c>
      <c r="S23" s="22">
        <v>2094</v>
      </c>
      <c r="T23" s="64">
        <f>(P23/Q23*100)-100</f>
        <v>-49.83852484633816</v>
      </c>
      <c r="U23" s="75">
        <v>139742</v>
      </c>
      <c r="V23" s="14">
        <f>P23/O23</f>
        <v>343.92857142857144</v>
      </c>
      <c r="W23" s="75">
        <f>SUM(U23,P23)</f>
        <v>144557</v>
      </c>
      <c r="X23" s="77">
        <v>29787</v>
      </c>
      <c r="Y23" s="76">
        <f>SUM(X23,R23)</f>
        <v>30815</v>
      </c>
    </row>
    <row r="24" spans="1:25" ht="12.75">
      <c r="A24" s="72">
        <v>11</v>
      </c>
      <c r="B24" s="72">
        <v>9</v>
      </c>
      <c r="C24" s="4" t="s">
        <v>63</v>
      </c>
      <c r="D24" s="4" t="s">
        <v>64</v>
      </c>
      <c r="E24" s="15" t="s">
        <v>50</v>
      </c>
      <c r="F24" s="15" t="s">
        <v>42</v>
      </c>
      <c r="G24" s="37">
        <v>4</v>
      </c>
      <c r="H24" s="37">
        <v>4</v>
      </c>
      <c r="I24" s="24">
        <v>2355</v>
      </c>
      <c r="J24" s="24">
        <v>2691</v>
      </c>
      <c r="K24" s="24">
        <v>450</v>
      </c>
      <c r="L24" s="24">
        <v>503</v>
      </c>
      <c r="M24" s="64">
        <f>(I24/J24*100)-100</f>
        <v>-12.4860646599777</v>
      </c>
      <c r="N24" s="14">
        <f>I24/H24</f>
        <v>588.75</v>
      </c>
      <c r="O24" s="73">
        <v>4</v>
      </c>
      <c r="P24" s="22">
        <v>4152</v>
      </c>
      <c r="Q24" s="22">
        <v>4855</v>
      </c>
      <c r="R24" s="22">
        <v>853</v>
      </c>
      <c r="S24" s="22">
        <v>995</v>
      </c>
      <c r="T24" s="64">
        <f>(P24/Q24*100)-100</f>
        <v>-14.479917610710615</v>
      </c>
      <c r="U24" s="75">
        <v>33132</v>
      </c>
      <c r="V24" s="14">
        <f>P24/O24</f>
        <v>1038</v>
      </c>
      <c r="W24" s="75">
        <f>SUM(U24,P24)</f>
        <v>37284</v>
      </c>
      <c r="X24" s="77">
        <v>6805</v>
      </c>
      <c r="Y24" s="76">
        <f>SUM(X24,R24)</f>
        <v>7658</v>
      </c>
    </row>
    <row r="25" spans="1:25" ht="12.75" customHeight="1">
      <c r="A25" s="72">
        <v>12</v>
      </c>
      <c r="B25" s="72">
        <v>6</v>
      </c>
      <c r="C25" s="4" t="s">
        <v>91</v>
      </c>
      <c r="D25" s="4" t="s">
        <v>92</v>
      </c>
      <c r="E25" s="15" t="s">
        <v>50</v>
      </c>
      <c r="F25" s="15" t="s">
        <v>42</v>
      </c>
      <c r="G25" s="37">
        <v>5</v>
      </c>
      <c r="H25" s="37">
        <v>10</v>
      </c>
      <c r="I25" s="92">
        <v>2163</v>
      </c>
      <c r="J25" s="92">
        <v>6064</v>
      </c>
      <c r="K25" s="97">
        <v>375</v>
      </c>
      <c r="L25" s="97">
        <v>1032</v>
      </c>
      <c r="M25" s="64">
        <f>(I25/J25*100)-100</f>
        <v>-64.33047493403694</v>
      </c>
      <c r="N25" s="14">
        <f>I25/H25</f>
        <v>216.3</v>
      </c>
      <c r="O25" s="73">
        <v>10</v>
      </c>
      <c r="P25" s="14">
        <v>3370</v>
      </c>
      <c r="Q25" s="14">
        <v>12011</v>
      </c>
      <c r="R25" s="24">
        <v>637</v>
      </c>
      <c r="S25" s="24">
        <v>2252</v>
      </c>
      <c r="T25" s="64">
        <f>(P25/Q25*100)-100</f>
        <v>-71.9423861460328</v>
      </c>
      <c r="U25" s="77">
        <v>108912</v>
      </c>
      <c r="V25" s="14">
        <f>P25/O25</f>
        <v>337</v>
      </c>
      <c r="W25" s="75">
        <f>SUM(U25,P25)</f>
        <v>112282</v>
      </c>
      <c r="X25" s="75">
        <v>20122</v>
      </c>
      <c r="Y25" s="76">
        <f>SUM(X25,R25)</f>
        <v>20759</v>
      </c>
    </row>
    <row r="26" spans="1:25" ht="12.75" customHeight="1">
      <c r="A26" s="72">
        <v>13</v>
      </c>
      <c r="B26" s="72">
        <v>8</v>
      </c>
      <c r="C26" s="4" t="s">
        <v>56</v>
      </c>
      <c r="D26" s="4" t="s">
        <v>57</v>
      </c>
      <c r="E26" s="15" t="s">
        <v>48</v>
      </c>
      <c r="F26" s="15" t="s">
        <v>42</v>
      </c>
      <c r="G26" s="37">
        <v>7</v>
      </c>
      <c r="H26" s="37">
        <v>7</v>
      </c>
      <c r="I26" s="14">
        <v>2099</v>
      </c>
      <c r="J26" s="14">
        <v>2568</v>
      </c>
      <c r="K26" s="95">
        <v>433</v>
      </c>
      <c r="L26" s="95">
        <v>516</v>
      </c>
      <c r="M26" s="64">
        <f>(I26/J26*100)-100</f>
        <v>-18.263239875389402</v>
      </c>
      <c r="N26" s="14">
        <f>I26/H26</f>
        <v>299.85714285714283</v>
      </c>
      <c r="O26" s="73">
        <v>7</v>
      </c>
      <c r="P26" s="74">
        <v>2916</v>
      </c>
      <c r="Q26" s="74">
        <v>6697</v>
      </c>
      <c r="R26" s="74">
        <v>620</v>
      </c>
      <c r="S26" s="74">
        <v>1270</v>
      </c>
      <c r="T26" s="64">
        <f>(P26/Q26*100)-100</f>
        <v>-56.45811557413767</v>
      </c>
      <c r="U26" s="77">
        <v>103979</v>
      </c>
      <c r="V26" s="14">
        <f>P26/O26</f>
        <v>416.57142857142856</v>
      </c>
      <c r="W26" s="75">
        <f>SUM(U26,P26)</f>
        <v>106895</v>
      </c>
      <c r="X26" s="75">
        <v>21569</v>
      </c>
      <c r="Y26" s="76">
        <f>SUM(X26,R26)</f>
        <v>22189</v>
      </c>
    </row>
    <row r="27" spans="1:25" ht="12.75">
      <c r="A27" s="72">
        <v>14</v>
      </c>
      <c r="B27" s="72" t="s">
        <v>69</v>
      </c>
      <c r="C27" s="4" t="s">
        <v>88</v>
      </c>
      <c r="D27" s="4" t="s">
        <v>89</v>
      </c>
      <c r="E27" s="15" t="s">
        <v>48</v>
      </c>
      <c r="F27" s="15" t="s">
        <v>90</v>
      </c>
      <c r="G27" s="37">
        <v>1</v>
      </c>
      <c r="H27" s="37">
        <v>1</v>
      </c>
      <c r="I27" s="24">
        <v>1116</v>
      </c>
      <c r="J27" s="24"/>
      <c r="K27" s="14">
        <v>238</v>
      </c>
      <c r="L27" s="14"/>
      <c r="M27" s="64"/>
      <c r="N27" s="14">
        <f>I27/H27</f>
        <v>1116</v>
      </c>
      <c r="O27" s="37">
        <v>1</v>
      </c>
      <c r="P27" s="14">
        <v>1484</v>
      </c>
      <c r="Q27" s="14"/>
      <c r="R27" s="14">
        <v>393</v>
      </c>
      <c r="S27" s="14"/>
      <c r="T27" s="64"/>
      <c r="U27" s="75">
        <v>6220</v>
      </c>
      <c r="V27" s="14">
        <f>P27/O27</f>
        <v>1484</v>
      </c>
      <c r="W27" s="75">
        <f>SUM(U27,P27)</f>
        <v>7704</v>
      </c>
      <c r="X27" s="77">
        <v>1350</v>
      </c>
      <c r="Y27" s="76">
        <f>SUM(X27,R27)</f>
        <v>1743</v>
      </c>
    </row>
    <row r="28" spans="1:25" ht="12.75">
      <c r="A28" s="72">
        <v>15</v>
      </c>
      <c r="B28" s="72">
        <v>14</v>
      </c>
      <c r="C28" s="4" t="s">
        <v>52</v>
      </c>
      <c r="D28" s="4" t="s">
        <v>53</v>
      </c>
      <c r="E28" s="15" t="s">
        <v>48</v>
      </c>
      <c r="F28" s="15" t="s">
        <v>51</v>
      </c>
      <c r="G28" s="37">
        <v>10</v>
      </c>
      <c r="H28" s="37">
        <v>9</v>
      </c>
      <c r="I28" s="24">
        <v>561</v>
      </c>
      <c r="J28" s="24">
        <v>725</v>
      </c>
      <c r="K28" s="14">
        <v>106</v>
      </c>
      <c r="L28" s="14">
        <v>154</v>
      </c>
      <c r="M28" s="64">
        <f>(I28/J28*100)-100</f>
        <v>-22.620689655172413</v>
      </c>
      <c r="N28" s="14">
        <f>I28/H28</f>
        <v>62.333333333333336</v>
      </c>
      <c r="O28" s="73">
        <v>9</v>
      </c>
      <c r="P28" s="14">
        <v>808</v>
      </c>
      <c r="Q28" s="14">
        <v>1265</v>
      </c>
      <c r="R28" s="14">
        <v>160</v>
      </c>
      <c r="S28" s="14">
        <v>263</v>
      </c>
      <c r="T28" s="64">
        <f>(P28/Q28*100)-100</f>
        <v>-36.126482213438734</v>
      </c>
      <c r="U28" s="75">
        <v>84895</v>
      </c>
      <c r="V28" s="14">
        <f>P28/O28</f>
        <v>89.77777777777777</v>
      </c>
      <c r="W28" s="75">
        <f>SUM(U28,P28)</f>
        <v>85703</v>
      </c>
      <c r="X28" s="77">
        <v>18210</v>
      </c>
      <c r="Y28" s="76">
        <f>SUM(X28,R28)</f>
        <v>18370</v>
      </c>
    </row>
    <row r="29" spans="1:25" ht="12.75">
      <c r="A29" s="72">
        <v>16</v>
      </c>
      <c r="B29" s="72">
        <v>17</v>
      </c>
      <c r="C29" s="4" t="s">
        <v>58</v>
      </c>
      <c r="D29" s="4" t="s">
        <v>59</v>
      </c>
      <c r="E29" s="15" t="s">
        <v>48</v>
      </c>
      <c r="F29" s="15" t="s">
        <v>51</v>
      </c>
      <c r="G29" s="37">
        <v>7</v>
      </c>
      <c r="H29" s="37">
        <v>4</v>
      </c>
      <c r="I29" s="24">
        <v>122</v>
      </c>
      <c r="J29" s="24">
        <v>99</v>
      </c>
      <c r="K29" s="97">
        <v>26</v>
      </c>
      <c r="L29" s="97">
        <v>22</v>
      </c>
      <c r="M29" s="64">
        <f>(I29/J29*100)-100</f>
        <v>23.232323232323225</v>
      </c>
      <c r="N29" s="14">
        <f>I29/H29</f>
        <v>30.5</v>
      </c>
      <c r="O29" s="73">
        <v>4</v>
      </c>
      <c r="P29" s="22">
        <v>213</v>
      </c>
      <c r="Q29" s="22">
        <v>269</v>
      </c>
      <c r="R29" s="22">
        <v>50</v>
      </c>
      <c r="S29" s="22">
        <v>66</v>
      </c>
      <c r="T29" s="64">
        <f>(P29/Q29*100)-100</f>
        <v>-20.817843866171003</v>
      </c>
      <c r="U29" s="75">
        <v>14352</v>
      </c>
      <c r="V29" s="14">
        <f>P29/O29</f>
        <v>53.25</v>
      </c>
      <c r="W29" s="75">
        <f>SUM(U29,P29)</f>
        <v>14565</v>
      </c>
      <c r="X29" s="77">
        <v>2955</v>
      </c>
      <c r="Y29" s="76">
        <f>SUM(X29,R29)</f>
        <v>3005</v>
      </c>
    </row>
    <row r="30" spans="1:25" ht="12.75">
      <c r="A30" s="72">
        <v>17</v>
      </c>
      <c r="B30" s="72">
        <v>16</v>
      </c>
      <c r="C30" s="4" t="s">
        <v>54</v>
      </c>
      <c r="D30" s="4" t="s">
        <v>55</v>
      </c>
      <c r="E30" s="15" t="s">
        <v>48</v>
      </c>
      <c r="F30" s="15" t="s">
        <v>51</v>
      </c>
      <c r="G30" s="37">
        <v>8</v>
      </c>
      <c r="H30" s="37">
        <v>8</v>
      </c>
      <c r="I30" s="24">
        <v>141</v>
      </c>
      <c r="J30" s="24">
        <v>149</v>
      </c>
      <c r="K30" s="14">
        <v>32</v>
      </c>
      <c r="L30" s="14">
        <v>31</v>
      </c>
      <c r="M30" s="64">
        <f>(I30/J30*100)-100</f>
        <v>-5.3691275167785335</v>
      </c>
      <c r="N30" s="14">
        <f>I30/H30</f>
        <v>17.625</v>
      </c>
      <c r="O30" s="73">
        <v>8</v>
      </c>
      <c r="P30" s="14">
        <v>171</v>
      </c>
      <c r="Q30" s="14">
        <v>302</v>
      </c>
      <c r="R30" s="14">
        <v>40</v>
      </c>
      <c r="S30" s="14">
        <v>69</v>
      </c>
      <c r="T30" s="64">
        <f>(P30/Q30*100)-100</f>
        <v>-43.377483443708606</v>
      </c>
      <c r="U30" s="75">
        <v>36755</v>
      </c>
      <c r="V30" s="14">
        <f>P30/O30</f>
        <v>21.375</v>
      </c>
      <c r="W30" s="75">
        <f>SUM(U30,P30)</f>
        <v>36926</v>
      </c>
      <c r="X30" s="75">
        <v>8031</v>
      </c>
      <c r="Y30" s="76">
        <f>SUM(X30,R30)</f>
        <v>8071</v>
      </c>
    </row>
    <row r="31" spans="1:25" ht="12.75">
      <c r="A31" s="72">
        <v>18</v>
      </c>
      <c r="B31" s="72"/>
      <c r="C31" s="96"/>
      <c r="D31" s="4"/>
      <c r="E31" s="15"/>
      <c r="F31" s="15"/>
      <c r="G31" s="37"/>
      <c r="H31" s="37"/>
      <c r="I31" s="24"/>
      <c r="J31" s="24"/>
      <c r="K31" s="98"/>
      <c r="L31" s="98"/>
      <c r="M31" s="64"/>
      <c r="N31" s="14"/>
      <c r="O31" s="38"/>
      <c r="P31" s="14"/>
      <c r="Q31" s="14"/>
      <c r="R31" s="14"/>
      <c r="S31" s="14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38"/>
      <c r="P33" s="14"/>
      <c r="Q33" s="14"/>
      <c r="R33" s="14"/>
      <c r="S33" s="14"/>
      <c r="T33" s="64"/>
      <c r="U33" s="8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136</v>
      </c>
      <c r="I34" s="31">
        <f>SUM(I14:I33)</f>
        <v>123266</v>
      </c>
      <c r="J34" s="31">
        <v>232940</v>
      </c>
      <c r="K34" s="31">
        <f>SUM(K14:K33)</f>
        <v>23334</v>
      </c>
      <c r="L34" s="31">
        <v>44683</v>
      </c>
      <c r="M34" s="68">
        <f>(I34/J34*100)-100</f>
        <v>-47.082510517729894</v>
      </c>
      <c r="N34" s="32">
        <f>I34/H34</f>
        <v>906.3676470588235</v>
      </c>
      <c r="O34" s="34">
        <f>SUM(O14:O33)</f>
        <v>136</v>
      </c>
      <c r="P34" s="31">
        <f>SUM(P14:P33)</f>
        <v>179783</v>
      </c>
      <c r="Q34" s="31">
        <v>348995</v>
      </c>
      <c r="R34" s="31">
        <f>SUM(R14:R33)</f>
        <v>37186</v>
      </c>
      <c r="S34" s="31">
        <v>70166</v>
      </c>
      <c r="T34" s="68">
        <f>(P34/Q34*100)-100</f>
        <v>-48.485508388372324</v>
      </c>
      <c r="U34" s="78">
        <f>SUM(U14:U33)</f>
        <v>1042230</v>
      </c>
      <c r="V34" s="32">
        <f>P34/O34</f>
        <v>1321.9338235294117</v>
      </c>
      <c r="W34" s="90">
        <f>SUM(U34,P34)</f>
        <v>1222013</v>
      </c>
      <c r="X34" s="79">
        <f>SUM(X14:X33)</f>
        <v>220825</v>
      </c>
      <c r="Y34" s="35">
        <f>SUM(Y14:Y33)</f>
        <v>258011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04 - May</v>
      </c>
      <c r="L4" s="20"/>
      <c r="M4" s="62" t="str">
        <f>'WEEKLY COMPETITIVE REPORT'!M4</f>
        <v>06 - May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03 - May</v>
      </c>
      <c r="L5" s="7"/>
      <c r="M5" s="63" t="str">
        <f>'WEEKLY COMPETITIVE REPORT'!M5</f>
        <v>09 - May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41039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AVENGERS</v>
      </c>
      <c r="D14" s="4" t="str">
        <f>'WEEKLY COMPETITIVE REPORT'!D14</f>
        <v>MAŠČEVALCI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1</v>
      </c>
      <c r="H14" s="37">
        <f>'WEEKLY COMPETITIVE REPORT'!H14</f>
        <v>14</v>
      </c>
      <c r="I14" s="14">
        <f>'WEEKLY COMPETITIVE REPORT'!I14/Y4</f>
        <v>39690.68178889032</v>
      </c>
      <c r="J14" s="14">
        <f>'WEEKLY COMPETITIVE REPORT'!J14/Y4</f>
        <v>0</v>
      </c>
      <c r="K14" s="22">
        <f>'WEEKLY COMPETITIVE REPORT'!K14</f>
        <v>5387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2835.048699206451</v>
      </c>
      <c r="O14" s="37">
        <f>'WEEKLY COMPETITIVE REPORT'!O14</f>
        <v>14</v>
      </c>
      <c r="P14" s="14">
        <f>'WEEKLY COMPETITIVE REPORT'!P14/Y4</f>
        <v>64719.68037118185</v>
      </c>
      <c r="Q14" s="14">
        <f>'WEEKLY COMPETITIVE REPORT'!Q14/Y4</f>
        <v>0</v>
      </c>
      <c r="R14" s="22">
        <f>'WEEKLY COMPETITIVE REPORT'!R14</f>
        <v>9654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4622.834312227275</v>
      </c>
      <c r="W14" s="25">
        <f aca="true" t="shared" si="2" ref="W14:W20">P14+U14</f>
        <v>64719.68037118185</v>
      </c>
      <c r="X14" s="22">
        <f>'WEEKLY COMPETITIVE REPORT'!X14</f>
        <v>0</v>
      </c>
      <c r="Y14" s="56">
        <f>'WEEKLY COMPETITIVE REPORT'!Y14</f>
        <v>9654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STREET DANCE 2</v>
      </c>
      <c r="D15" s="4" t="str">
        <f>'WEEKLY COMPETITIVE REPORT'!D15</f>
        <v>ULIČNI PLES 2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11</v>
      </c>
      <c r="I15" s="14">
        <f>'WEEKLY COMPETITIVE REPORT'!I15/Y4</f>
        <v>23722.129140353136</v>
      </c>
      <c r="J15" s="14">
        <f>'WEEKLY COMPETITIVE REPORT'!J15/Y4</f>
        <v>0</v>
      </c>
      <c r="K15" s="22">
        <f>'WEEKLY COMPETITIVE REPORT'!K15</f>
        <v>3211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2156.5571945775578</v>
      </c>
      <c r="O15" s="37">
        <f>'WEEKLY COMPETITIVE REPORT'!O15</f>
        <v>11</v>
      </c>
      <c r="P15" s="14">
        <f>'WEEKLY COMPETITIVE REPORT'!P15/Y4</f>
        <v>32729.733213042917</v>
      </c>
      <c r="Q15" s="14">
        <f>'WEEKLY COMPETITIVE REPORT'!Q15/Y4</f>
        <v>0</v>
      </c>
      <c r="R15" s="22">
        <f>'WEEKLY COMPETITIVE REPORT'!R15</f>
        <v>4927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1545.3022296687716</v>
      </c>
      <c r="V15" s="14">
        <f t="shared" si="1"/>
        <v>2975.4302920948107</v>
      </c>
      <c r="W15" s="25">
        <f t="shared" si="2"/>
        <v>34275.03544271169</v>
      </c>
      <c r="X15" s="22">
        <f>'WEEKLY COMPETITIVE REPORT'!X15</f>
        <v>203</v>
      </c>
      <c r="Y15" s="56">
        <f>'WEEKLY COMPETITIVE REPORT'!Y15</f>
        <v>5130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AMERICAN REUNION</v>
      </c>
      <c r="D16" s="4" t="str">
        <f>'WEEKLY COMPETITIVE REPORT'!D16</f>
        <v>AMERIŠKA PITA: OBLETNICA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5</v>
      </c>
      <c r="H16" s="37">
        <f>'WEEKLY COMPETITIVE REPORT'!H16</f>
        <v>11</v>
      </c>
      <c r="I16" s="14">
        <f>'WEEKLY COMPETITIVE REPORT'!I16/Y4</f>
        <v>20841.60329939425</v>
      </c>
      <c r="J16" s="14">
        <f>'WEEKLY COMPETITIVE REPORT'!J16/Y4</f>
        <v>27622.11625209434</v>
      </c>
      <c r="K16" s="22">
        <f>'WEEKLY COMPETITIVE REPORT'!K16</f>
        <v>3215</v>
      </c>
      <c r="L16" s="22">
        <f>'WEEKLY COMPETITIVE REPORT'!L16</f>
        <v>4374</v>
      </c>
      <c r="M16" s="64">
        <f>'WEEKLY COMPETITIVE REPORT'!M16</f>
        <v>-24.54740574841358</v>
      </c>
      <c r="N16" s="14">
        <f t="shared" si="0"/>
        <v>1894.691209035841</v>
      </c>
      <c r="O16" s="37">
        <f>'WEEKLY COMPETITIVE REPORT'!O16</f>
        <v>11</v>
      </c>
      <c r="P16" s="14">
        <f>'WEEKLY COMPETITIVE REPORT'!P16/Y4</f>
        <v>28044.851140610903</v>
      </c>
      <c r="Q16" s="14">
        <f>'WEEKLY COMPETITIVE REPORT'!Q16/Y4</f>
        <v>54581.77600206212</v>
      </c>
      <c r="R16" s="22">
        <f>'WEEKLY COMPETITIVE REPORT'!R16</f>
        <v>4691</v>
      </c>
      <c r="S16" s="22">
        <f>'WEEKLY COMPETITIVE REPORT'!S16</f>
        <v>9618</v>
      </c>
      <c r="T16" s="64">
        <f>'WEEKLY COMPETITIVE REPORT'!T16</f>
        <v>-48.61865407319953</v>
      </c>
      <c r="U16" s="14">
        <f>'WEEKLY COMPETITIVE REPORT'!U16/Y4</f>
        <v>471198.60806805</v>
      </c>
      <c r="V16" s="14">
        <f t="shared" si="1"/>
        <v>2549.5319218737186</v>
      </c>
      <c r="W16" s="25">
        <f t="shared" si="2"/>
        <v>499243.4592086609</v>
      </c>
      <c r="X16" s="22">
        <f>'WEEKLY COMPETITIVE REPORT'!X16</f>
        <v>79676</v>
      </c>
      <c r="Y16" s="56">
        <f>'WEEKLY COMPETITIVE REPORT'!Y16</f>
        <v>84367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MIRROR, MIRROR</v>
      </c>
      <c r="D17" s="4" t="str">
        <f>'WEEKLY COMPETITIVE REPORT'!D17</f>
        <v>ZRCALCE, ZRCALCE</v>
      </c>
      <c r="E17" s="4" t="str">
        <f>'WEEKLY COMPETITIVE REPORT'!E17</f>
        <v>IND</v>
      </c>
      <c r="F17" s="4" t="str">
        <f>'WEEKLY COMPETITIVE REPORT'!F17</f>
        <v>Karantanija</v>
      </c>
      <c r="G17" s="37">
        <f>'WEEKLY COMPETITIVE REPORT'!G17</f>
        <v>2</v>
      </c>
      <c r="H17" s="37">
        <f>'WEEKLY COMPETITIVE REPORT'!H17</f>
        <v>10</v>
      </c>
      <c r="I17" s="14">
        <f>'WEEKLY COMPETITIVE REPORT'!I17/Y4</f>
        <v>17614.3832968166</v>
      </c>
      <c r="J17" s="14">
        <f>'WEEKLY COMPETITIVE REPORT'!J17/Y4</f>
        <v>13822.657558963783</v>
      </c>
      <c r="K17" s="22">
        <f>'WEEKLY COMPETITIVE REPORT'!K17</f>
        <v>2788</v>
      </c>
      <c r="L17" s="22">
        <f>'WEEKLY COMPETITIVE REPORT'!L17</f>
        <v>2175</v>
      </c>
      <c r="M17" s="64">
        <f>'WEEKLY COMPETITIVE REPORT'!M17</f>
        <v>27.43123543123542</v>
      </c>
      <c r="N17" s="14">
        <f t="shared" si="0"/>
        <v>1761.43832968166</v>
      </c>
      <c r="O17" s="37">
        <f>'WEEKLY COMPETITIVE REPORT'!O17</f>
        <v>10</v>
      </c>
      <c r="P17" s="14">
        <f>'WEEKLY COMPETITIVE REPORT'!P17/Y4</f>
        <v>23271.040082484855</v>
      </c>
      <c r="Q17" s="14">
        <f>'WEEKLY COMPETITIVE REPORT'!Q17/Y4</f>
        <v>31697.383683464363</v>
      </c>
      <c r="R17" s="22">
        <f>'WEEKLY COMPETITIVE REPORT'!R17</f>
        <v>3936</v>
      </c>
      <c r="S17" s="22">
        <f>'WEEKLY COMPETITIVE REPORT'!S17</f>
        <v>5451</v>
      </c>
      <c r="T17" s="64">
        <f>'WEEKLY COMPETITIVE REPORT'!T17</f>
        <v>-26.583719606408067</v>
      </c>
      <c r="U17" s="14">
        <f>'WEEKLY COMPETITIVE REPORT'!U17/Y4</f>
        <v>34467.07049877561</v>
      </c>
      <c r="V17" s="14">
        <f t="shared" si="1"/>
        <v>2327.1040082484856</v>
      </c>
      <c r="W17" s="25">
        <f t="shared" si="2"/>
        <v>57738.110581260466</v>
      </c>
      <c r="X17" s="22">
        <f>'WEEKLY COMPETITIVE REPORT'!X17</f>
        <v>5893</v>
      </c>
      <c r="Y17" s="56">
        <f>'WEEKLY COMPETITIVE REPORT'!Y17</f>
        <v>9829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PROJECT X</v>
      </c>
      <c r="D18" s="4" t="str">
        <f>'WEEKLY COMPETITIVE REPORT'!D18</f>
        <v>PROJEKT X</v>
      </c>
      <c r="E18" s="4" t="str">
        <f>'WEEKLY COMPETITIVE REPORT'!E18</f>
        <v>WB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8</v>
      </c>
      <c r="I18" s="14">
        <f>'WEEKLY COMPETITIVE REPORT'!I18/Y4</f>
        <v>11928.083515916998</v>
      </c>
      <c r="J18" s="14">
        <f>'WEEKLY COMPETITIVE REPORT'!J18/Y4</f>
        <v>10857.069209949736</v>
      </c>
      <c r="K18" s="22">
        <f>'WEEKLY COMPETITIVE REPORT'!K18</f>
        <v>1836</v>
      </c>
      <c r="L18" s="22">
        <f>'WEEKLY COMPETITIVE REPORT'!L18</f>
        <v>1663</v>
      </c>
      <c r="M18" s="64">
        <f>'WEEKLY COMPETITIVE REPORT'!M18</f>
        <v>9.864672364672373</v>
      </c>
      <c r="N18" s="14">
        <f t="shared" si="0"/>
        <v>1491.0104394896248</v>
      </c>
      <c r="O18" s="37">
        <f>'WEEKLY COMPETITIVE REPORT'!O18</f>
        <v>8</v>
      </c>
      <c r="P18" s="14">
        <f>'WEEKLY COMPETITIVE REPORT'!P18/Y4</f>
        <v>17686.557546075524</v>
      </c>
      <c r="Q18" s="14">
        <f>'WEEKLY COMPETITIVE REPORT'!Q18/Y4</f>
        <v>25057.35275164325</v>
      </c>
      <c r="R18" s="22">
        <f>'WEEKLY COMPETITIVE REPORT'!R18</f>
        <v>3039</v>
      </c>
      <c r="S18" s="22">
        <f>'WEEKLY COMPETITIVE REPORT'!S18</f>
        <v>4475</v>
      </c>
      <c r="T18" s="64">
        <f>'WEEKLY COMPETITIVE REPORT'!T18</f>
        <v>-29.415697973459515</v>
      </c>
      <c r="U18" s="14">
        <f>'WEEKLY COMPETITIVE REPORT'!U18/Y4</f>
        <v>35402.75808738239</v>
      </c>
      <c r="V18" s="14">
        <f t="shared" si="1"/>
        <v>2210.8196932594406</v>
      </c>
      <c r="W18" s="25">
        <f t="shared" si="2"/>
        <v>53089.31563345791</v>
      </c>
      <c r="X18" s="22">
        <f>'WEEKLY COMPETITIVE REPORT'!X18</f>
        <v>6223</v>
      </c>
      <c r="Y18" s="56">
        <f>'WEEKLY COMPETITIVE REPORT'!Y18</f>
        <v>9262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THE CABIN IN THE WOODS</v>
      </c>
      <c r="D19" s="4" t="str">
        <f>'WEEKLY COMPETITIVE REPORT'!D19</f>
        <v>KOČA V GOZDU</v>
      </c>
      <c r="E19" s="4" t="str">
        <f>'WEEKLY COMPETITIVE REPORT'!E19</f>
        <v>IND</v>
      </c>
      <c r="F19" s="4" t="str">
        <f>'WEEKLY COMPETITIVE REPORT'!F19</f>
        <v>Cinemania</v>
      </c>
      <c r="G19" s="37">
        <f>'WEEKLY COMPETITIVE REPORT'!G19</f>
        <v>1</v>
      </c>
      <c r="H19" s="37">
        <f>'WEEKLY COMPETITIVE REPORT'!H19</f>
        <v>4</v>
      </c>
      <c r="I19" s="14">
        <f>'WEEKLY COMPETITIVE REPORT'!I19/Y4</f>
        <v>9483.180822270911</v>
      </c>
      <c r="J19" s="14">
        <f>'WEEKLY COMPETITIVE REPORT'!J19/Y4</f>
        <v>0</v>
      </c>
      <c r="K19" s="22">
        <f>'WEEKLY COMPETITIVE REPORT'!K19</f>
        <v>1464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2370.795205567728</v>
      </c>
      <c r="O19" s="37">
        <f>'WEEKLY COMPETITIVE REPORT'!O19</f>
        <v>4</v>
      </c>
      <c r="P19" s="14">
        <f>'WEEKLY COMPETITIVE REPORT'!P19/Y4</f>
        <v>13996.649052712977</v>
      </c>
      <c r="Q19" s="14">
        <f>'WEEKLY COMPETITIVE REPORT'!Q19/Y4</f>
        <v>0</v>
      </c>
      <c r="R19" s="22">
        <f>'WEEKLY COMPETITIVE REPORT'!R19</f>
        <v>2379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0</v>
      </c>
      <c r="V19" s="14">
        <f t="shared" si="1"/>
        <v>3499.1622631782443</v>
      </c>
      <c r="W19" s="25">
        <f t="shared" si="2"/>
        <v>13996.649052712977</v>
      </c>
      <c r="X19" s="22">
        <f>'WEEKLY COMPETITIVE REPORT'!X19</f>
        <v>0</v>
      </c>
      <c r="Y19" s="56">
        <f>'WEEKLY COMPETITIVE REPORT'!Y19</f>
        <v>2379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LUCKY ONE</v>
      </c>
      <c r="D20" s="4" t="str">
        <f>'WEEKLY COMPETITIVE REPORT'!D20</f>
        <v>TALISMAN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6</v>
      </c>
      <c r="I20" s="14">
        <f>'WEEKLY COMPETITIVE REPORT'!I20/Y4</f>
        <v>7803.8407011212785</v>
      </c>
      <c r="J20" s="14">
        <f>'WEEKLY COMPETITIVE REPORT'!J20/Y4</f>
        <v>8492.073720840313</v>
      </c>
      <c r="K20" s="22">
        <f>'WEEKLY COMPETITIVE REPORT'!K20</f>
        <v>1186</v>
      </c>
      <c r="L20" s="22">
        <f>'WEEKLY COMPETITIVE REPORT'!L20</f>
        <v>1307</v>
      </c>
      <c r="M20" s="64">
        <f>'WEEKLY COMPETITIVE REPORT'!M20</f>
        <v>-8.104416451661862</v>
      </c>
      <c r="N20" s="14">
        <f t="shared" si="0"/>
        <v>1300.6401168535465</v>
      </c>
      <c r="O20" s="37">
        <f>'WEEKLY COMPETITIVE REPORT'!O20</f>
        <v>6</v>
      </c>
      <c r="P20" s="14">
        <f>'WEEKLY COMPETITIVE REPORT'!P20/Y4</f>
        <v>11368.733084160329</v>
      </c>
      <c r="Q20" s="14">
        <f>'WEEKLY COMPETITIVE REPORT'!Q20/Y4</f>
        <v>17350.17399149375</v>
      </c>
      <c r="R20" s="22">
        <f>'WEEKLY COMPETITIVE REPORT'!R20</f>
        <v>1935</v>
      </c>
      <c r="S20" s="22">
        <f>'WEEKLY COMPETITIVE REPORT'!S20</f>
        <v>2941</v>
      </c>
      <c r="T20" s="64">
        <f>'WEEKLY COMPETITIVE REPORT'!T20</f>
        <v>-34.474818006239786</v>
      </c>
      <c r="U20" s="14">
        <f>'WEEKLY COMPETITIVE REPORT'!U20/Y4</f>
        <v>43166.645186235335</v>
      </c>
      <c r="V20" s="14">
        <f t="shared" si="1"/>
        <v>1894.788847360055</v>
      </c>
      <c r="W20" s="25">
        <f t="shared" si="2"/>
        <v>54535.37827039567</v>
      </c>
      <c r="X20" s="22">
        <f>'WEEKLY COMPETITIVE REPORT'!X20</f>
        <v>7392</v>
      </c>
      <c r="Y20" s="56">
        <f>'WEEKLY COMPETITIVE REPORT'!Y20</f>
        <v>9327</v>
      </c>
    </row>
    <row r="21" spans="1:25" ht="12.75">
      <c r="A21" s="50">
        <v>8</v>
      </c>
      <c r="B21" s="4">
        <f>'WEEKLY COMPETITIVE REPORT'!B21</f>
        <v>3</v>
      </c>
      <c r="C21" s="4" t="str">
        <f>'WEEKLY COMPETITIVE REPORT'!C21</f>
        <v>BATTLESHIP</v>
      </c>
      <c r="D21" s="4" t="str">
        <f>'WEEKLY COMPETITIVE REPORT'!D21</f>
        <v>BOJNA LADJA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3</v>
      </c>
      <c r="H21" s="37">
        <f>'WEEKLY COMPETITIVE REPORT'!H21</f>
        <v>9</v>
      </c>
      <c r="I21" s="14">
        <f>'WEEKLY COMPETITIVE REPORT'!I21/Y4</f>
        <v>7620.827426214718</v>
      </c>
      <c r="J21" s="14">
        <f>'WEEKLY COMPETITIVE REPORT'!J21/Y4</f>
        <v>12656.270137904368</v>
      </c>
      <c r="K21" s="22">
        <f>'WEEKLY COMPETITIVE REPORT'!K21</f>
        <v>1116</v>
      </c>
      <c r="L21" s="22">
        <f>'WEEKLY COMPETITIVE REPORT'!L21</f>
        <v>1882</v>
      </c>
      <c r="M21" s="64">
        <f>'WEEKLY COMPETITIVE REPORT'!M21</f>
        <v>-39.78615071283096</v>
      </c>
      <c r="N21" s="14">
        <f aca="true" t="shared" si="3" ref="N21:N33">I21/H21</f>
        <v>846.7586029127465</v>
      </c>
      <c r="O21" s="37">
        <f>'WEEKLY COMPETITIVE REPORT'!O21</f>
        <v>9</v>
      </c>
      <c r="P21" s="14">
        <f>'WEEKLY COMPETITIVE REPORT'!P21/Y4</f>
        <v>10470.421446062637</v>
      </c>
      <c r="Q21" s="14">
        <f>'WEEKLY COMPETITIVE REPORT'!Q21/Y4</f>
        <v>26355.20041242428</v>
      </c>
      <c r="R21" s="22">
        <f>'WEEKLY COMPETITIVE REPORT'!R21</f>
        <v>1658</v>
      </c>
      <c r="S21" s="22">
        <f>'WEEKLY COMPETITIVE REPORT'!S21</f>
        <v>4339</v>
      </c>
      <c r="T21" s="64">
        <f>'WEEKLY COMPETITIVE REPORT'!T21</f>
        <v>-60.2718959362316</v>
      </c>
      <c r="U21" s="14">
        <f>'WEEKLY COMPETITIVE REPORT'!U21/Y4</f>
        <v>71382.91016883618</v>
      </c>
      <c r="V21" s="14">
        <f aca="true" t="shared" si="4" ref="V21:V33">P21/O21</f>
        <v>1163.3801606736263</v>
      </c>
      <c r="W21" s="25">
        <f aca="true" t="shared" si="5" ref="W21:W33">P21+U21</f>
        <v>81853.33161489882</v>
      </c>
      <c r="X21" s="22">
        <f>'WEEKLY COMPETITIVE REPORT'!X21</f>
        <v>11592</v>
      </c>
      <c r="Y21" s="56">
        <f>'WEEKLY COMPETITIVE REPORT'!Y21</f>
        <v>13250</v>
      </c>
    </row>
    <row r="22" spans="1:25" ht="12.75">
      <c r="A22" s="50">
        <v>9</v>
      </c>
      <c r="B22" s="4">
        <f>'WEEKLY COMPETITIVE REPORT'!B22</f>
        <v>10</v>
      </c>
      <c r="C22" s="4" t="str">
        <f>'WEEKLY COMPETITIVE REPORT'!C22</f>
        <v>THE DOLPHIN</v>
      </c>
      <c r="D22" s="4" t="str">
        <f>'WEEKLY COMPETITIVE REPORT'!D22</f>
        <v>DELFIN</v>
      </c>
      <c r="E22" s="4" t="str">
        <f>'WEEKLY COMPETITIVE REPORT'!E22</f>
        <v>IND</v>
      </c>
      <c r="F22" s="4" t="str">
        <f>'WEEKLY COMPETITIVE REPORT'!F22</f>
        <v>FIVIA</v>
      </c>
      <c r="G22" s="37">
        <f>'WEEKLY COMPETITIVE REPORT'!G22</f>
        <v>2</v>
      </c>
      <c r="H22" s="37">
        <f>'WEEKLY COMPETITIVE REPORT'!H22</f>
        <v>6</v>
      </c>
      <c r="I22" s="14">
        <f>'WEEKLY COMPETITIVE REPORT'!I22/Y4</f>
        <v>4209.3053228508825</v>
      </c>
      <c r="J22" s="14">
        <f>'WEEKLY COMPETITIVE REPORT'!J22/Y4</f>
        <v>2868.9264080422736</v>
      </c>
      <c r="K22" s="22">
        <f>'WEEKLY COMPETITIVE REPORT'!K22</f>
        <v>701</v>
      </c>
      <c r="L22" s="22">
        <f>'WEEKLY COMPETITIVE REPORT'!L22</f>
        <v>492</v>
      </c>
      <c r="M22" s="64">
        <f>'WEEKLY COMPETITIVE REPORT'!M22</f>
        <v>46.720575022461816</v>
      </c>
      <c r="N22" s="14">
        <f t="shared" si="3"/>
        <v>701.5508871418137</v>
      </c>
      <c r="O22" s="37">
        <f>'WEEKLY COMPETITIVE REPORT'!O22</f>
        <v>6</v>
      </c>
      <c r="P22" s="14">
        <f>'WEEKLY COMPETITIVE REPORT'!P22/Y4</f>
        <v>6313.957984276324</v>
      </c>
      <c r="Q22" s="14">
        <f>'WEEKLY COMPETITIVE REPORT'!Q22/Y4</f>
        <v>5606.392576362933</v>
      </c>
      <c r="R22" s="22">
        <f>'WEEKLY COMPETITIVE REPORT'!R22</f>
        <v>1186</v>
      </c>
      <c r="S22" s="22">
        <f>'WEEKLY COMPETITIVE REPORT'!S22</f>
        <v>1017</v>
      </c>
      <c r="T22" s="64">
        <f>'WEEKLY COMPETITIVE REPORT'!T22</f>
        <v>12.620689655172427</v>
      </c>
      <c r="U22" s="14">
        <f>'WEEKLY COMPETITIVE REPORT'!U22/Y4</f>
        <v>5606.392576362933</v>
      </c>
      <c r="V22" s="14">
        <f t="shared" si="4"/>
        <v>1052.3263307127206</v>
      </c>
      <c r="W22" s="25">
        <f t="shared" si="5"/>
        <v>11920.350560639257</v>
      </c>
      <c r="X22" s="22">
        <f>'WEEKLY COMPETITIVE REPORT'!X22</f>
        <v>1017</v>
      </c>
      <c r="Y22" s="56">
        <f>'WEEKLY COMPETITIVE REPORT'!Y22</f>
        <v>2203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LORAX</v>
      </c>
      <c r="D23" s="4" t="str">
        <f>'WEEKLY COMPETITIVE REPORT'!D23</f>
        <v>LORAX</v>
      </c>
      <c r="E23" s="4" t="str">
        <f>'WEEKLY COMPETITIVE REPORT'!E23</f>
        <v>UNI</v>
      </c>
      <c r="F23" s="4" t="str">
        <f>'WEEKLY COMPETITIVE REPORT'!F23</f>
        <v>Karantanija</v>
      </c>
      <c r="G23" s="37">
        <f>'WEEKLY COMPETITIVE REPORT'!G23</f>
        <v>6</v>
      </c>
      <c r="H23" s="37">
        <f>'WEEKLY COMPETITIVE REPORT'!H23</f>
        <v>14</v>
      </c>
      <c r="I23" s="14">
        <f>'WEEKLY COMPETITIVE REPORT'!I23/Y4</f>
        <v>4925.892511921639</v>
      </c>
      <c r="J23" s="14">
        <f>'WEEKLY COMPETITIVE REPORT'!J23/Y4</f>
        <v>5277.7419770588995</v>
      </c>
      <c r="K23" s="22">
        <f>'WEEKLY COMPETITIVE REPORT'!K23</f>
        <v>770</v>
      </c>
      <c r="L23" s="22">
        <f>'WEEKLY COMPETITIVE REPORT'!L23</f>
        <v>795</v>
      </c>
      <c r="M23" s="64">
        <f>'WEEKLY COMPETITIVE REPORT'!M23</f>
        <v>-6.666666666666671</v>
      </c>
      <c r="N23" s="14">
        <f t="shared" si="3"/>
        <v>351.8494651372599</v>
      </c>
      <c r="O23" s="37">
        <f>'WEEKLY COMPETITIVE REPORT'!O23</f>
        <v>14</v>
      </c>
      <c r="P23" s="14">
        <f>'WEEKLY COMPETITIVE REPORT'!P23/Y4</f>
        <v>6205.696610387937</v>
      </c>
      <c r="Q23" s="14">
        <f>'WEEKLY COMPETITIVE REPORT'!Q23/Y4</f>
        <v>12371.439618507538</v>
      </c>
      <c r="R23" s="22">
        <f>'WEEKLY COMPETITIVE REPORT'!R23</f>
        <v>1028</v>
      </c>
      <c r="S23" s="22">
        <f>'WEEKLY COMPETITIVE REPORT'!S23</f>
        <v>2094</v>
      </c>
      <c r="T23" s="64">
        <f>'WEEKLY COMPETITIVE REPORT'!T23</f>
        <v>-49.83852484633816</v>
      </c>
      <c r="U23" s="14">
        <f>'WEEKLY COMPETITIVE REPORT'!U23/Y4</f>
        <v>180103.1060703699</v>
      </c>
      <c r="V23" s="14">
        <f t="shared" si="4"/>
        <v>443.26404359913835</v>
      </c>
      <c r="W23" s="25">
        <f t="shared" si="5"/>
        <v>186308.80268075783</v>
      </c>
      <c r="X23" s="22">
        <f>'WEEKLY COMPETITIVE REPORT'!X23</f>
        <v>29787</v>
      </c>
      <c r="Y23" s="56">
        <f>'WEEKLY COMPETITIVE REPORT'!Y23</f>
        <v>30815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BEST EXOTIC MARIGOLD HOTEL</v>
      </c>
      <c r="D24" s="4" t="str">
        <f>'WEEKLY COMPETITIVE REPORT'!D24</f>
        <v>EKSOTIČNI HOTEL MARIGOLD</v>
      </c>
      <c r="E24" s="4" t="str">
        <f>'WEEKLY COMPETITIVE REPORT'!E24</f>
        <v>FOX</v>
      </c>
      <c r="F24" s="4" t="str">
        <f>'WEEKLY COMPETITIVE REPORT'!F24</f>
        <v>Blitz</v>
      </c>
      <c r="G24" s="37">
        <f>'WEEKLY COMPETITIVE REPORT'!G24</f>
        <v>4</v>
      </c>
      <c r="H24" s="37">
        <f>'WEEKLY COMPETITIVE REPORT'!H24</f>
        <v>4</v>
      </c>
      <c r="I24" s="14">
        <f>'WEEKLY COMPETITIVE REPORT'!I24/Y4</f>
        <v>3035.1849465137257</v>
      </c>
      <c r="J24" s="14">
        <f>'WEEKLY COMPETITIVE REPORT'!J24/Y4</f>
        <v>3468.2304420672767</v>
      </c>
      <c r="K24" s="22">
        <f>'WEEKLY COMPETITIVE REPORT'!K24</f>
        <v>450</v>
      </c>
      <c r="L24" s="22">
        <f>'WEEKLY COMPETITIVE REPORT'!L24</f>
        <v>503</v>
      </c>
      <c r="M24" s="64">
        <f>'WEEKLY COMPETITIVE REPORT'!M24</f>
        <v>-12.4860646599777</v>
      </c>
      <c r="N24" s="14">
        <f t="shared" si="3"/>
        <v>758.7962366284314</v>
      </c>
      <c r="O24" s="37">
        <f>'WEEKLY COMPETITIVE REPORT'!O24</f>
        <v>4</v>
      </c>
      <c r="P24" s="14">
        <f>'WEEKLY COMPETITIVE REPORT'!P24/Y4</f>
        <v>5351.205052197448</v>
      </c>
      <c r="Q24" s="14">
        <f>'WEEKLY COMPETITIVE REPORT'!Q24/Y4</f>
        <v>6257.249645572882</v>
      </c>
      <c r="R24" s="22">
        <f>'WEEKLY COMPETITIVE REPORT'!R24</f>
        <v>853</v>
      </c>
      <c r="S24" s="22">
        <f>'WEEKLY COMPETITIVE REPORT'!S24</f>
        <v>995</v>
      </c>
      <c r="T24" s="64">
        <f>'WEEKLY COMPETITIVE REPORT'!T24</f>
        <v>-14.479917610710615</v>
      </c>
      <c r="U24" s="14">
        <f>'WEEKLY COMPETITIVE REPORT'!U24/Y4</f>
        <v>42701.379043691195</v>
      </c>
      <c r="V24" s="14">
        <f t="shared" si="4"/>
        <v>1337.801263049362</v>
      </c>
      <c r="W24" s="25">
        <f t="shared" si="5"/>
        <v>48052.58409588864</v>
      </c>
      <c r="X24" s="22">
        <f>'WEEKLY COMPETITIVE REPORT'!X24</f>
        <v>6805</v>
      </c>
      <c r="Y24" s="56">
        <f>'WEEKLY COMPETITIVE REPORT'!Y24</f>
        <v>7658</v>
      </c>
    </row>
    <row r="25" spans="1:25" ht="12.75">
      <c r="A25" s="50">
        <v>12</v>
      </c>
      <c r="B25" s="4">
        <f>'WEEKLY COMPETITIVE REPORT'!B25</f>
        <v>6</v>
      </c>
      <c r="C25" s="4" t="str">
        <f>'WEEKLY COMPETITIVE REPORT'!C25</f>
        <v>TITANIC </v>
      </c>
      <c r="D25" s="4" t="str">
        <f>'WEEKLY COMPETITIVE REPORT'!D25</f>
        <v>TITANIK 3D</v>
      </c>
      <c r="E25" s="4" t="str">
        <f>'WEEKLY COMPETITIVE REPORT'!E25</f>
        <v>FOX</v>
      </c>
      <c r="F25" s="4" t="str">
        <f>'WEEKLY COMPETITIVE REPORT'!F25</f>
        <v>Blitz</v>
      </c>
      <c r="G25" s="37">
        <f>'WEEKLY COMPETITIVE REPORT'!G25</f>
        <v>5</v>
      </c>
      <c r="H25" s="37">
        <f>'WEEKLY COMPETITIVE REPORT'!H25</f>
        <v>10</v>
      </c>
      <c r="I25" s="14">
        <f>'WEEKLY COMPETITIVE REPORT'!I25/Y4</f>
        <v>2787.730377625983</v>
      </c>
      <c r="J25" s="14">
        <f>'WEEKLY COMPETITIVE REPORT'!J25/Y4</f>
        <v>7815.440134037891</v>
      </c>
      <c r="K25" s="22">
        <f>'WEEKLY COMPETITIVE REPORT'!K25</f>
        <v>375</v>
      </c>
      <c r="L25" s="22">
        <f>'WEEKLY COMPETITIVE REPORT'!L25</f>
        <v>1032</v>
      </c>
      <c r="M25" s="64">
        <f>'WEEKLY COMPETITIVE REPORT'!M25</f>
        <v>-64.33047493403694</v>
      </c>
      <c r="N25" s="14">
        <f t="shared" si="3"/>
        <v>278.7730377625983</v>
      </c>
      <c r="O25" s="37">
        <f>'WEEKLY COMPETITIVE REPORT'!O25</f>
        <v>10</v>
      </c>
      <c r="P25" s="14">
        <f>'WEEKLY COMPETITIVE REPORT'!P25/Y4</f>
        <v>4343.343214331743</v>
      </c>
      <c r="Q25" s="14">
        <f>'WEEKLY COMPETITIVE REPORT'!Q25/Y4</f>
        <v>15480.087640159814</v>
      </c>
      <c r="R25" s="22">
        <f>'WEEKLY COMPETITIVE REPORT'!R25</f>
        <v>637</v>
      </c>
      <c r="S25" s="22">
        <f>'WEEKLY COMPETITIVE REPORT'!S25</f>
        <v>2252</v>
      </c>
      <c r="T25" s="64">
        <f>'WEEKLY COMPETITIVE REPORT'!T25</f>
        <v>-71.9423861460328</v>
      </c>
      <c r="U25" s="14">
        <f>'WEEKLY COMPETITIVE REPORT'!U25/Y4</f>
        <v>140368.60420157237</v>
      </c>
      <c r="V25" s="14">
        <f t="shared" si="4"/>
        <v>434.3343214331743</v>
      </c>
      <c r="W25" s="25">
        <f t="shared" si="5"/>
        <v>144711.9474159041</v>
      </c>
      <c r="X25" s="22">
        <f>'WEEKLY COMPETITIVE REPORT'!X25</f>
        <v>20122</v>
      </c>
      <c r="Y25" s="56">
        <f>'WEEKLY COMPETITIVE REPORT'!Y25</f>
        <v>20759</v>
      </c>
    </row>
    <row r="26" spans="1:25" ht="12.75" customHeight="1">
      <c r="A26" s="50">
        <v>13</v>
      </c>
      <c r="B26" s="4">
        <f>'WEEKLY COMPETITIVE REPORT'!B26</f>
        <v>8</v>
      </c>
      <c r="C26" s="4" t="str">
        <f>'WEEKLY COMPETITIVE REPORT'!C26</f>
        <v>HUNGER GAMES</v>
      </c>
      <c r="D26" s="4" t="str">
        <f>'WEEKLY COMPETITIVE REPORT'!D26</f>
        <v>IGRE LAKOTE: ARENA SMRTI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7</v>
      </c>
      <c r="H26" s="37">
        <f>'WEEKLY COMPETITIVE REPORT'!H26</f>
        <v>7</v>
      </c>
      <c r="I26" s="14">
        <f>'WEEKLY COMPETITIVE REPORT'!I26/Y4</f>
        <v>2705.245521330068</v>
      </c>
      <c r="J26" s="14">
        <f>'WEEKLY COMPETITIVE REPORT'!J26/Y4</f>
        <v>3309.704858873566</v>
      </c>
      <c r="K26" s="22">
        <f>'WEEKLY COMPETITIVE REPORT'!K26</f>
        <v>433</v>
      </c>
      <c r="L26" s="22">
        <f>'WEEKLY COMPETITIVE REPORT'!L26</f>
        <v>516</v>
      </c>
      <c r="M26" s="64">
        <f>'WEEKLY COMPETITIVE REPORT'!M26</f>
        <v>-18.263239875389402</v>
      </c>
      <c r="N26" s="14">
        <f t="shared" si="3"/>
        <v>386.46364590429545</v>
      </c>
      <c r="O26" s="37">
        <f>'WEEKLY COMPETITIVE REPORT'!O26</f>
        <v>7</v>
      </c>
      <c r="P26" s="14">
        <f>'WEEKLY COMPETITIVE REPORT'!P26/Y4</f>
        <v>3758.2162649826005</v>
      </c>
      <c r="Q26" s="14">
        <f>'WEEKLY COMPETITIVE REPORT'!Q26/Y4</f>
        <v>8631.26691583967</v>
      </c>
      <c r="R26" s="22">
        <f>'WEEKLY COMPETITIVE REPORT'!R26</f>
        <v>620</v>
      </c>
      <c r="S26" s="22">
        <f>'WEEKLY COMPETITIVE REPORT'!S26</f>
        <v>1270</v>
      </c>
      <c r="T26" s="64">
        <f>'WEEKLY COMPETITIVE REPORT'!T26</f>
        <v>-56.45811557413767</v>
      </c>
      <c r="U26" s="14">
        <f>'WEEKLY COMPETITIVE REPORT'!U26/Y4</f>
        <v>134010.82613738882</v>
      </c>
      <c r="V26" s="14">
        <f t="shared" si="4"/>
        <v>536.8880378546572</v>
      </c>
      <c r="W26" s="25">
        <f t="shared" si="5"/>
        <v>137769.04240237141</v>
      </c>
      <c r="X26" s="22">
        <f>'WEEKLY COMPETITIVE REPORT'!X26</f>
        <v>21569</v>
      </c>
      <c r="Y26" s="56">
        <f>'WEEKLY COMPETITIVE REPORT'!Y26</f>
        <v>22189</v>
      </c>
    </row>
    <row r="27" spans="1:25" ht="12.75" customHeight="1">
      <c r="A27" s="50">
        <v>14</v>
      </c>
      <c r="B27" s="4" t="str">
        <f>'WEEKLY COMPETITIVE REPORT'!B27</f>
        <v>New</v>
      </c>
      <c r="C27" s="4" t="str">
        <f>'WEEKLY COMPETITIVE REPORT'!C27</f>
        <v>HABEMUS PAPAM</v>
      </c>
      <c r="D27" s="4" t="str">
        <f>'WEEKLY COMPETITIVE REPORT'!D27</f>
        <v>HABEMUS PAPAM: IMAMO PAPEŽA</v>
      </c>
      <c r="E27" s="4" t="str">
        <f>'WEEKLY COMPETITIVE REPORT'!E27</f>
        <v>IND</v>
      </c>
      <c r="F27" s="4" t="str">
        <f>'WEEKLY COMPETITIVE REPORT'!F27</f>
        <v>CF</v>
      </c>
      <c r="G27" s="37">
        <f>'WEEKLY COMPETITIVE REPORT'!G27</f>
        <v>1</v>
      </c>
      <c r="H27" s="37">
        <f>'WEEKLY COMPETITIVE REPORT'!H27</f>
        <v>1</v>
      </c>
      <c r="I27" s="14">
        <f>'WEEKLY COMPETITIVE REPORT'!I27/Y4</f>
        <v>1438.3296816600077</v>
      </c>
      <c r="J27" s="14">
        <f>'WEEKLY COMPETITIVE REPORT'!J27/Y17</f>
        <v>0</v>
      </c>
      <c r="K27" s="22">
        <f>'WEEKLY COMPETITIVE REPORT'!K27</f>
        <v>238</v>
      </c>
      <c r="L27" s="22">
        <f>'WEEKLY COMPETITIVE REPORT'!L27</f>
        <v>0</v>
      </c>
      <c r="M27" s="64">
        <f>'WEEKLY COMPETITIVE REPORT'!M27</f>
        <v>0</v>
      </c>
      <c r="N27" s="14">
        <f t="shared" si="3"/>
        <v>1438.3296816600077</v>
      </c>
      <c r="O27" s="37">
        <f>'WEEKLY COMPETITIVE REPORT'!O27</f>
        <v>1</v>
      </c>
      <c r="P27" s="14">
        <f>'WEEKLY COMPETITIVE REPORT'!P27/Y4</f>
        <v>1912.6176053615156</v>
      </c>
      <c r="Q27" s="14">
        <f>'WEEKLY COMPETITIVE REPORT'!Q27/Y17</f>
        <v>0</v>
      </c>
      <c r="R27" s="22">
        <f>'WEEKLY COMPETITIVE REPORT'!R27</f>
        <v>393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0.6328212432597415</v>
      </c>
      <c r="V27" s="14">
        <f t="shared" si="4"/>
        <v>1912.6176053615156</v>
      </c>
      <c r="W27" s="25">
        <f t="shared" si="5"/>
        <v>1913.2504266047754</v>
      </c>
      <c r="X27" s="22">
        <f>'WEEKLY COMPETITIVE REPORT'!X27</f>
        <v>1350</v>
      </c>
      <c r="Y27" s="56">
        <f>'WEEKLY COMPETITIVE REPORT'!Y27</f>
        <v>1743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IRON LADY</v>
      </c>
      <c r="D28" s="4" t="str">
        <f>'WEEKLY COMPETITIVE REPORT'!D28</f>
        <v>ŽELEZNA LADY</v>
      </c>
      <c r="E28" s="4" t="str">
        <f>'WEEKLY COMPETITIVE REPORT'!E28</f>
        <v>IND</v>
      </c>
      <c r="F28" s="4" t="str">
        <f>'WEEKLY COMPETITIVE REPORT'!F28</f>
        <v>FIVIA</v>
      </c>
      <c r="G28" s="37">
        <f>'WEEKLY COMPETITIVE REPORT'!G28</f>
        <v>10</v>
      </c>
      <c r="H28" s="37">
        <f>'WEEKLY COMPETITIVE REPORT'!H28</f>
        <v>9</v>
      </c>
      <c r="I28" s="14">
        <f>'WEEKLY COMPETITIVE REPORT'!I28/Y4</f>
        <v>723.0313184688748</v>
      </c>
      <c r="J28" s="14">
        <f>'WEEKLY COMPETITIVE REPORT'!J28/Y17</f>
        <v>0.07376131854715637</v>
      </c>
      <c r="K28" s="22">
        <f>'WEEKLY COMPETITIVE REPORT'!K28</f>
        <v>106</v>
      </c>
      <c r="L28" s="22">
        <f>'WEEKLY COMPETITIVE REPORT'!L28</f>
        <v>154</v>
      </c>
      <c r="M28" s="64">
        <f>'WEEKLY COMPETITIVE REPORT'!M28</f>
        <v>-22.620689655172413</v>
      </c>
      <c r="N28" s="14">
        <f t="shared" si="3"/>
        <v>80.33681316320832</v>
      </c>
      <c r="O28" s="37">
        <f>'WEEKLY COMPETITIVE REPORT'!O28</f>
        <v>9</v>
      </c>
      <c r="P28" s="14">
        <f>'WEEKLY COMPETITIVE REPORT'!P28/Y4</f>
        <v>1041.3713107359195</v>
      </c>
      <c r="Q28" s="14">
        <f>'WEEKLY COMPETITIVE REPORT'!Q28/Y17</f>
        <v>0.12870078339607285</v>
      </c>
      <c r="R28" s="22">
        <f>'WEEKLY COMPETITIVE REPORT'!R28</f>
        <v>160</v>
      </c>
      <c r="S28" s="22">
        <f>'WEEKLY COMPETITIVE REPORT'!S28</f>
        <v>263</v>
      </c>
      <c r="T28" s="64">
        <f>'WEEKLY COMPETITIVE REPORT'!T28</f>
        <v>-36.126482213438734</v>
      </c>
      <c r="U28" s="14">
        <f>'WEEKLY COMPETITIVE REPORT'!U28/Y17</f>
        <v>8.63719605249771</v>
      </c>
      <c r="V28" s="14">
        <f t="shared" si="4"/>
        <v>115.70792341510216</v>
      </c>
      <c r="W28" s="25">
        <f t="shared" si="5"/>
        <v>1050.0085067884172</v>
      </c>
      <c r="X28" s="22">
        <f>'WEEKLY COMPETITIVE REPORT'!X28</f>
        <v>18210</v>
      </c>
      <c r="Y28" s="56">
        <f>'WEEKLY COMPETITIVE REPORT'!Y28</f>
        <v>18370</v>
      </c>
    </row>
    <row r="29" spans="1:25" ht="12.75">
      <c r="A29" s="50">
        <v>16</v>
      </c>
      <c r="B29" s="4">
        <f>'WEEKLY COMPETITIVE REPORT'!B29</f>
        <v>17</v>
      </c>
      <c r="C29" s="4" t="str">
        <f>'WEEKLY COMPETITIVE REPORT'!C29</f>
        <v>CARNAGE</v>
      </c>
      <c r="D29" s="4" t="str">
        <f>'WEEKLY COMPETITIVE REPORT'!D29</f>
        <v>MASAKER</v>
      </c>
      <c r="E29" s="4" t="str">
        <f>'WEEKLY COMPETITIVE REPORT'!E29</f>
        <v>IND</v>
      </c>
      <c r="F29" s="4" t="str">
        <f>'WEEKLY COMPETITIVE REPORT'!F29</f>
        <v>FIVIA</v>
      </c>
      <c r="G29" s="37">
        <f>'WEEKLY COMPETITIVE REPORT'!G29</f>
        <v>7</v>
      </c>
      <c r="H29" s="37">
        <f>'WEEKLY COMPETITIVE REPORT'!H29</f>
        <v>4</v>
      </c>
      <c r="I29" s="14">
        <f>'WEEKLY COMPETITIVE REPORT'!I29/Y4</f>
        <v>157.23675731408687</v>
      </c>
      <c r="J29" s="14">
        <f>'WEEKLY COMPETITIVE REPORT'!J29/Y17</f>
        <v>0.010072235222301353</v>
      </c>
      <c r="K29" s="22">
        <f>'WEEKLY COMPETITIVE REPORT'!K29</f>
        <v>26</v>
      </c>
      <c r="L29" s="22">
        <f>'WEEKLY COMPETITIVE REPORT'!L29</f>
        <v>22</v>
      </c>
      <c r="M29" s="64">
        <f>'WEEKLY COMPETITIVE REPORT'!M29</f>
        <v>23.232323232323225</v>
      </c>
      <c r="N29" s="14">
        <f t="shared" si="3"/>
        <v>39.30918932852172</v>
      </c>
      <c r="O29" s="37">
        <f>'WEEKLY COMPETITIVE REPORT'!O29</f>
        <v>4</v>
      </c>
      <c r="P29" s="14">
        <f>'WEEKLY COMPETITIVE REPORT'!P29/Y4</f>
        <v>274.5199123598402</v>
      </c>
      <c r="Q29" s="14">
        <f>'WEEKLY COMPETITIVE REPORT'!Q29/Y17</f>
        <v>0.02736799267473802</v>
      </c>
      <c r="R29" s="22">
        <f>'WEEKLY COMPETITIVE REPORT'!R29</f>
        <v>50</v>
      </c>
      <c r="S29" s="22">
        <f>'WEEKLY COMPETITIVE REPORT'!S29</f>
        <v>66</v>
      </c>
      <c r="T29" s="64">
        <f>'WEEKLY COMPETITIVE REPORT'!T29</f>
        <v>-20.817843866171003</v>
      </c>
      <c r="U29" s="14">
        <f>'WEEKLY COMPETITIVE REPORT'!U29/Y4</f>
        <v>18497.229024358807</v>
      </c>
      <c r="V29" s="14">
        <f t="shared" si="4"/>
        <v>68.62997808996005</v>
      </c>
      <c r="W29" s="25">
        <f t="shared" si="5"/>
        <v>18771.748936718646</v>
      </c>
      <c r="X29" s="22">
        <f>'WEEKLY COMPETITIVE REPORT'!X29</f>
        <v>2955</v>
      </c>
      <c r="Y29" s="56">
        <f>'WEEKLY COMPETITIVE REPORT'!Y29</f>
        <v>3005</v>
      </c>
    </row>
    <row r="30" spans="1:25" ht="12.75">
      <c r="A30" s="51">
        <v>17</v>
      </c>
      <c r="B30" s="4">
        <f>'WEEKLY COMPETITIVE REPORT'!B30</f>
        <v>16</v>
      </c>
      <c r="C30" s="4" t="str">
        <f>'WEEKLY COMPETITIVE REPORT'!C30</f>
        <v>ONE FOR THE MONEY</v>
      </c>
      <c r="D30" s="4" t="str">
        <f>'WEEKLY COMPETITIVE REPORT'!D30</f>
        <v>VSE ZA DENAR</v>
      </c>
      <c r="E30" s="4" t="str">
        <f>'WEEKLY COMPETITIVE REPORT'!E30</f>
        <v>IND</v>
      </c>
      <c r="F30" s="4" t="str">
        <f>'WEEKLY COMPETITIVE REPORT'!F30</f>
        <v>FIVIA</v>
      </c>
      <c r="G30" s="37">
        <f>'WEEKLY COMPETITIVE REPORT'!G30</f>
        <v>8</v>
      </c>
      <c r="H30" s="37">
        <f>'WEEKLY COMPETITIVE REPORT'!H30</f>
        <v>8</v>
      </c>
      <c r="I30" s="14">
        <f>'WEEKLY COMPETITIVE REPORT'!I30/Y4</f>
        <v>181.72444902693644</v>
      </c>
      <c r="J30" s="14">
        <f>'WEEKLY COMPETITIVE REPORT'!J30/Y17</f>
        <v>0.015159222708312138</v>
      </c>
      <c r="K30" s="22">
        <f>'WEEKLY COMPETITIVE REPORT'!K30</f>
        <v>32</v>
      </c>
      <c r="L30" s="22">
        <f>'WEEKLY COMPETITIVE REPORT'!L30</f>
        <v>31</v>
      </c>
      <c r="M30" s="64">
        <f>'WEEKLY COMPETITIVE REPORT'!M30</f>
        <v>-5.3691275167785335</v>
      </c>
      <c r="N30" s="14">
        <f t="shared" si="3"/>
        <v>22.715556128367055</v>
      </c>
      <c r="O30" s="37">
        <f>'WEEKLY COMPETITIVE REPORT'!O30</f>
        <v>8</v>
      </c>
      <c r="P30" s="14">
        <f>'WEEKLY COMPETITIVE REPORT'!P30/Y4</f>
        <v>220.38922541564634</v>
      </c>
      <c r="Q30" s="14">
        <f>'WEEKLY COMPETITIVE REPORT'!Q30/Y17</f>
        <v>0.03072540441550514</v>
      </c>
      <c r="R30" s="22">
        <f>'WEEKLY COMPETITIVE REPORT'!R30</f>
        <v>40</v>
      </c>
      <c r="S30" s="22">
        <f>'WEEKLY COMPETITIVE REPORT'!S30</f>
        <v>69</v>
      </c>
      <c r="T30" s="64">
        <f>'WEEKLY COMPETITIVE REPORT'!T30</f>
        <v>-43.377483443708606</v>
      </c>
      <c r="U30" s="14">
        <f>'WEEKLY COMPETITIVE REPORT'!U30/Y4</f>
        <v>47370.79520556772</v>
      </c>
      <c r="V30" s="14">
        <f t="shared" si="4"/>
        <v>27.548653176955792</v>
      </c>
      <c r="W30" s="25">
        <f t="shared" si="5"/>
        <v>47591.18443098337</v>
      </c>
      <c r="X30" s="22">
        <f>'WEEKLY COMPETITIVE REPORT'!X30</f>
        <v>8031</v>
      </c>
      <c r="Y30" s="56">
        <f>'WEEKLY COMPETITIVE REPORT'!Y30</f>
        <v>8071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136</v>
      </c>
      <c r="I34" s="32">
        <f>SUM(I14:I33)</f>
        <v>158868.41087769045</v>
      </c>
      <c r="J34" s="31">
        <f>SUM(J14:J33)</f>
        <v>96190.32969260894</v>
      </c>
      <c r="K34" s="31">
        <f>SUM(K14:K33)</f>
        <v>23334</v>
      </c>
      <c r="L34" s="31">
        <f>SUM(L14:L33)</f>
        <v>14946</v>
      </c>
      <c r="M34" s="64">
        <f>'WEEKLY COMPETITIVE REPORT'!M34</f>
        <v>-47.082510517729894</v>
      </c>
      <c r="N34" s="32">
        <f>I34/H34</f>
        <v>1168.150079983018</v>
      </c>
      <c r="O34" s="40">
        <f>'WEEKLY COMPETITIVE REPORT'!O34</f>
        <v>136</v>
      </c>
      <c r="P34" s="31">
        <f>SUM(P14:P33)</f>
        <v>231708.98311638093</v>
      </c>
      <c r="Q34" s="31">
        <f>SUM(Q14:Q33)</f>
        <v>203388.5100317111</v>
      </c>
      <c r="R34" s="31">
        <f>SUM(R14:R33)</f>
        <v>37186</v>
      </c>
      <c r="S34" s="31">
        <f>SUM(S14:S33)</f>
        <v>34850</v>
      </c>
      <c r="T34" s="65">
        <f>P34/Q34-100%</f>
        <v>0.1392432300145876</v>
      </c>
      <c r="U34" s="31">
        <f>SUM(U14:U33)</f>
        <v>1225830.896515556</v>
      </c>
      <c r="V34" s="32">
        <f>P34/O34</f>
        <v>1703.7425229145656</v>
      </c>
      <c r="W34" s="31">
        <f>SUM(W14:W33)</f>
        <v>1457539.8796319368</v>
      </c>
      <c r="X34" s="31">
        <f>SUM(X14:X33)</f>
        <v>220825</v>
      </c>
      <c r="Y34" s="35">
        <f>SUM(Y14:Y33)</f>
        <v>258011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2012-05-10T10:41:41Z</dcterms:modified>
  <cp:category/>
  <cp:version/>
  <cp:contentType/>
  <cp:contentStatus/>
</cp:coreProperties>
</file>