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7020" windowWidth="25540" windowHeight="7120" tabRatio="601" activeTab="0"/>
  </bookViews>
  <sheets>
    <sheet name="Kovo 28 - balandžio 3 d." sheetId="1" r:id="rId1"/>
  </sheets>
  <definedNames/>
  <calcPr fullCalcOnLoad="1"/>
</workbook>
</file>

<file path=xl/sharedStrings.xml><?xml version="1.0" encoding="utf-8"?>
<sst xmlns="http://schemas.openxmlformats.org/spreadsheetml/2006/main" count="90" uniqueCount="64">
  <si>
    <t>Volstryto vilkas
(The Wolf Of Wall Street)</t>
  </si>
  <si>
    <t>Need For Speed. Ištroškę greičio
(Need For Speed)</t>
  </si>
  <si>
    <t>Didžioji skruzdėlyčių karalystė
(Minuscule, Valley of the Lost Ants)</t>
  </si>
  <si>
    <t>Top Film</t>
  </si>
  <si>
    <t>Džesmina
(Blue Jasmine)</t>
  </si>
  <si>
    <t>Kino kultas</t>
  </si>
  <si>
    <t>Redirected / Už Lietuvą!
(Redirected)</t>
  </si>
  <si>
    <t xml:space="preserve">Bendros
pajamos 
(Lt) </t>
  </si>
  <si>
    <t>Tarzanas
(Tarzan)</t>
  </si>
  <si>
    <t>Bendras 
žiūrovų
sk.</t>
  </si>
  <si>
    <t>Premjeros 
data</t>
  </si>
  <si>
    <t>VISO (top30):</t>
  </si>
  <si>
    <t>Žiūrovų lanko-mumo vidurkis</t>
  </si>
  <si>
    <t xml:space="preserve">Platintojas </t>
  </si>
  <si>
    <t xml:space="preserve">Seansų 
sk. </t>
  </si>
  <si>
    <t>Kopijų 
sk.</t>
  </si>
  <si>
    <t>Bendros
pajamos
(Eur)</t>
  </si>
  <si>
    <t>Filmas</t>
  </si>
  <si>
    <t>Pakitimas</t>
  </si>
  <si>
    <t>Rodymo 
savaitė</t>
  </si>
  <si>
    <t>Kovo 28 - balandžio 3 d. Lietuvos kino teatruose rodytų filmų top-30</t>
  </si>
  <si>
    <t>Kovo
21 - 27 d. 
pajamos
(Lt)</t>
  </si>
  <si>
    <t>Kovo 28 -
balandžio 3 d. 
pajamos
(Lt)</t>
  </si>
  <si>
    <t>Kovo 28 -
balandžio 3 d.  
žiūrovų
sk.</t>
  </si>
  <si>
    <t>Kovo 28 -
balandžio 3 d.  
pajamos
(Eur)</t>
  </si>
  <si>
    <t>IS</t>
  </si>
  <si>
    <t>Nimfomanė. 1 dalis
(Nymphomaniac Part I)</t>
  </si>
  <si>
    <t>Geriausi pornomodeliai - atvirai
(Aroused)</t>
  </si>
  <si>
    <t>Top Film</t>
  </si>
  <si>
    <t>-</t>
  </si>
  <si>
    <t>Princesė Diana
(Diana)</t>
  </si>
  <si>
    <t>-</t>
  </si>
  <si>
    <t>Penktoji valdžia
(The Fifth Estate)</t>
  </si>
  <si>
    <t>Ekskursantė
(The Excursionist)</t>
  </si>
  <si>
    <t>Cinemark</t>
  </si>
  <si>
    <t>VISO (top10):</t>
  </si>
  <si>
    <t>-</t>
  </si>
  <si>
    <t>ACME Film</t>
  </si>
  <si>
    <t>Valentinas už 2rų
(Valentinas Behind the Doors)</t>
  </si>
  <si>
    <t>12 vergovės metų
(12 Years a Slave)</t>
  </si>
  <si>
    <t>ACME Film /
Warner Bros.</t>
  </si>
  <si>
    <t>Garsų pasaulio įrašai</t>
  </si>
  <si>
    <t>Top Film</t>
  </si>
  <si>
    <t>ACME Film</t>
  </si>
  <si>
    <t>Išlikęs gyvas
(Lone Survivor)</t>
  </si>
  <si>
    <t>VISO (top20):</t>
  </si>
  <si>
    <t>Garsų pasaulio įrašai</t>
  </si>
  <si>
    <t>Viešbutis ,,Grand Budapest"
(The Grand Budapest Hotel)</t>
  </si>
  <si>
    <t>Išankstiniai seansai</t>
  </si>
  <si>
    <t>Brangenybių medžiotojai
(Monuments Men)</t>
  </si>
  <si>
    <t>Ponas Žirnis ir Šermanas
(Mr. Peabody &amp; Sherman)</t>
  </si>
  <si>
    <t>Theatrical Film Distribution /
20th Century Fox</t>
  </si>
  <si>
    <t>Divergentė
(Divergent)</t>
  </si>
  <si>
    <t>Theatrical Film Distribution</t>
  </si>
  <si>
    <t>IS</t>
  </si>
  <si>
    <t>Filomena
(Philomena)</t>
  </si>
  <si>
    <t>N</t>
  </si>
  <si>
    <t>Baubas 3D
(Viy)</t>
  </si>
  <si>
    <t>Yves Saint Laurent</t>
  </si>
  <si>
    <t>ACME Film</t>
  </si>
  <si>
    <t>Vilką mini, vilkas čia
(Logok na pomine)</t>
  </si>
  <si>
    <t>300: Imperijos gimimas
(300: Rise of an Empire)</t>
  </si>
  <si>
    <t>Kaip pavogti žmoną
(How to Steal a Wife)</t>
  </si>
  <si>
    <t>N</t>
  </si>
</sst>
</file>

<file path=xl/styles.xml><?xml version="1.0" encoding="utf-8"?>
<styleSheet xmlns="http://schemas.openxmlformats.org/spreadsheetml/2006/main">
  <numFmts count="56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#,##0.00&quot;LTL&quot;;\-#,##0.00&quot;LTL&quot;"/>
    <numFmt numFmtId="165" formatCode="_-* #,##0&quot;LTL&quot;_-;\-* #,##0&quot;LTL&quot;_-;_-* &quot;-&quot;&quot;LTL&quot;_-;_-@_-"/>
    <numFmt numFmtId="166" formatCode="_-* #,##0_L_T_L_-;\-* #,##0_L_T_L_-;_-* &quot;-&quot;_L_T_L_-;_-@_-"/>
    <numFmt numFmtId="167" formatCode="_-* #,##0.00&quot;LTL&quot;_-;\-* #,##0.00&quot;LTL&quot;_-;_-* &quot;-&quot;??&quot;LTL&quot;_-;_-@_-"/>
    <numFmt numFmtId="168" formatCode="_-* #,##0.00_L_T_L_-;\-* #,##0.00_L_T_L_-;_-* &quot;-&quot;??_L_T_L_-;_-@_-"/>
    <numFmt numFmtId="169" formatCode="#,##0&quot;Lt&quot;;\-#,##0&quot;Lt&quot;"/>
    <numFmt numFmtId="170" formatCode="#,##0&quot;Lt&quot;;[Red]\-#,##0&quot;Lt&quot;"/>
    <numFmt numFmtId="171" formatCode="#,##0.00&quot;Lt&quot;;\-#,##0.00&quot;Lt&quot;"/>
    <numFmt numFmtId="172" formatCode="#,##0.00&quot;Lt&quot;;[Red]\-#,##0.00&quot;Lt&quot;"/>
    <numFmt numFmtId="173" formatCode="_-* #,##0&quot;Lt&quot;_-;\-* #,##0&quot;Lt&quot;_-;_-* &quot;-&quot;&quot;Lt&quot;_-;_-@_-"/>
    <numFmt numFmtId="174" formatCode="_-* #,##0_L_t_-;\-* #,##0_L_t_-;_-* &quot;-&quot;_L_t_-;_-@_-"/>
    <numFmt numFmtId="175" formatCode="_-* #,##0.00&quot;Lt&quot;_-;\-* #,##0.00&quot;Lt&quot;_-;_-* &quot;-&quot;??&quot;Lt&quot;_-;_-@_-"/>
    <numFmt numFmtId="176" formatCode="_-* #,##0.00_L_t_-;\-* #,##0.00_L_t_-;_-* &quot;-&quot;??_L_t_-;_-@_-"/>
    <numFmt numFmtId="177" formatCode="#,##0&quot;р.&quot;;\-#,##0&quot;р.&quot;"/>
    <numFmt numFmtId="178" formatCode="#,##0&quot;р.&quot;;[Red]\-#,##0&quot;р.&quot;"/>
    <numFmt numFmtId="179" formatCode="#,##0.00&quot;р.&quot;;\-#,##0.00&quot;р.&quot;"/>
    <numFmt numFmtId="180" formatCode="#,##0.00&quot;р.&quot;;[Red]\-#,##0.00&quot;р.&quot;"/>
    <numFmt numFmtId="181" formatCode="_-* #,##0&quot;р.&quot;_-;\-* #,##0&quot;р.&quot;_-;_-* &quot;-&quot;&quot;р.&quot;_-;_-@_-"/>
    <numFmt numFmtId="182" formatCode="_-* #,##0_р_._-;\-* #,##0_р_._-;_-* &quot;-&quot;_р_._-;_-@_-"/>
    <numFmt numFmtId="183" formatCode="_-* #,##0.00&quot;р.&quot;_-;\-* #,##0.00&quot;р.&quot;_-;_-* &quot;-&quot;??&quot;р.&quot;_-;_-@_-"/>
    <numFmt numFmtId="184" formatCode="_-* #,##0.00_р_._-;\-* #,##0.00_р_._-;_-* &quot;-&quot;??_р_._-;_-@_-"/>
    <numFmt numFmtId="185" formatCode="#,##0\ &quot;Lt&quot;;\-#,##0\ &quot;Lt&quot;"/>
    <numFmt numFmtId="186" formatCode="#,##0\ &quot;Lt&quot;;[Red]\-#,##0\ &quot;Lt&quot;"/>
    <numFmt numFmtId="187" formatCode="#,##0.00\ &quot;Lt&quot;;\-#,##0.00\ &quot;Lt&quot;"/>
    <numFmt numFmtId="188" formatCode="#,##0.00\ &quot;Lt&quot;;[Red]\-#,##0.00\ &quot;Lt&quot;"/>
    <numFmt numFmtId="189" formatCode="_-* #,##0\ &quot;Lt&quot;_-;\-* #,##0\ &quot;Lt&quot;_-;_-* &quot;-&quot;\ &quot;Lt&quot;_-;_-@_-"/>
    <numFmt numFmtId="190" formatCode="_-* #,##0\ _L_t_-;\-* #,##0\ _L_t_-;_-* &quot;-&quot;\ _L_t_-;_-@_-"/>
    <numFmt numFmtId="191" formatCode="_-* #,##0.00\ &quot;Lt&quot;_-;\-* #,##0.00\ &quot;Lt&quot;_-;_-* &quot;-&quot;??\ &quot;Lt&quot;_-;_-@_-"/>
    <numFmt numFmtId="192" formatCode="_-* #,##0.00\ _L_t_-;\-* #,##0.00\ _L_t_-;_-* &quot;-&quot;??\ _L_t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yyyy\.mm\.dd"/>
    <numFmt numFmtId="202" formatCode="yyyy/mm/dd;@"/>
    <numFmt numFmtId="203" formatCode="#,##0.0"/>
    <numFmt numFmtId="204" formatCode="[$-427]yyyy\ &quot;m.&quot;\ mmmm\ d\ &quot;d.&quot;"/>
    <numFmt numFmtId="205" formatCode="yyyy\.mm\.dd;@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yyyy/mm/dd"/>
    <numFmt numFmtId="211" formatCode="#,##0.00\ &quot;Lt&quot;"/>
  </numFmts>
  <fonts count="2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201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205" fontId="6" fillId="0" borderId="10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205" fontId="6" fillId="0" borderId="1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31.421875" style="3" bestFit="1" customWidth="1"/>
    <col min="4" max="5" width="14.8515625" style="3" bestFit="1" customWidth="1"/>
    <col min="6" max="6" width="11.00390625" style="3" bestFit="1" customWidth="1"/>
    <col min="7" max="7" width="10.8515625" style="3" customWidth="1"/>
    <col min="8" max="8" width="14.851562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10.421875" style="3" customWidth="1"/>
    <col min="16" max="16" width="11.28125" style="3" bestFit="1" customWidth="1"/>
    <col min="17" max="17" width="25.7109375" style="3" bestFit="1" customWidth="1"/>
    <col min="18" max="16384" width="8.7109375" style="3" customWidth="1"/>
  </cols>
  <sheetData>
    <row r="1" spans="1:11" ht="19.5">
      <c r="A1" s="1" t="s">
        <v>20</v>
      </c>
      <c r="B1" s="1"/>
      <c r="C1" s="1"/>
      <c r="D1" s="2"/>
      <c r="E1" s="23"/>
      <c r="G1" s="28"/>
      <c r="K1"/>
    </row>
    <row r="2" ht="13.5" thickBot="1"/>
    <row r="3" spans="1:17" ht="61.5" customHeight="1">
      <c r="A3" s="37"/>
      <c r="B3" s="38"/>
      <c r="C3" s="39" t="s">
        <v>17</v>
      </c>
      <c r="D3" s="39" t="s">
        <v>22</v>
      </c>
      <c r="E3" s="39" t="s">
        <v>24</v>
      </c>
      <c r="F3" s="39" t="s">
        <v>21</v>
      </c>
      <c r="G3" s="39" t="s">
        <v>18</v>
      </c>
      <c r="H3" s="39" t="s">
        <v>23</v>
      </c>
      <c r="I3" s="39" t="s">
        <v>14</v>
      </c>
      <c r="J3" s="39" t="s">
        <v>12</v>
      </c>
      <c r="K3" s="39" t="s">
        <v>15</v>
      </c>
      <c r="L3" s="39" t="s">
        <v>19</v>
      </c>
      <c r="M3" s="39" t="s">
        <v>7</v>
      </c>
      <c r="N3" s="39" t="s">
        <v>9</v>
      </c>
      <c r="O3" s="39" t="s">
        <v>16</v>
      </c>
      <c r="P3" s="39" t="s">
        <v>10</v>
      </c>
      <c r="Q3" s="40" t="s">
        <v>13</v>
      </c>
    </row>
    <row r="4" spans="1:17" ht="25.5" customHeight="1">
      <c r="A4" s="41">
        <v>1</v>
      </c>
      <c r="B4" s="49" t="s">
        <v>63</v>
      </c>
      <c r="C4" s="4" t="s">
        <v>52</v>
      </c>
      <c r="D4" s="30">
        <v>105786.1</v>
      </c>
      <c r="E4" s="48">
        <f aca="true" t="shared" si="0" ref="E4:E13">D4/3.452</f>
        <v>30644.87253765933</v>
      </c>
      <c r="F4" s="48" t="s">
        <v>36</v>
      </c>
      <c r="G4" s="15" t="s">
        <v>36</v>
      </c>
      <c r="H4" s="30">
        <v>6978</v>
      </c>
      <c r="I4" s="29">
        <v>249</v>
      </c>
      <c r="J4" s="27">
        <f aca="true" t="shared" si="1" ref="J4:J13">H4/I4</f>
        <v>28.02409638554217</v>
      </c>
      <c r="K4" s="29">
        <v>12</v>
      </c>
      <c r="L4" s="48">
        <v>1</v>
      </c>
      <c r="M4" s="30">
        <v>111855.1</v>
      </c>
      <c r="N4" s="30">
        <v>7339</v>
      </c>
      <c r="O4" s="48">
        <f aca="true" t="shared" si="2" ref="O4:O12">M4/3.452</f>
        <v>32402.98377752028</v>
      </c>
      <c r="P4" s="52">
        <v>41726</v>
      </c>
      <c r="Q4" s="36" t="s">
        <v>43</v>
      </c>
    </row>
    <row r="5" spans="1:17" ht="25.5" customHeight="1">
      <c r="A5" s="41">
        <f>A4+1</f>
        <v>2</v>
      </c>
      <c r="B5" s="49">
        <v>1</v>
      </c>
      <c r="C5" s="4" t="s">
        <v>8</v>
      </c>
      <c r="D5" s="30">
        <v>68496.63</v>
      </c>
      <c r="E5" s="48">
        <f t="shared" si="0"/>
        <v>19842.592699884128</v>
      </c>
      <c r="F5" s="48">
        <v>114271.16</v>
      </c>
      <c r="G5" s="15">
        <f>(D5-F5)/F5</f>
        <v>-0.4005781511275461</v>
      </c>
      <c r="H5" s="30">
        <v>4890</v>
      </c>
      <c r="I5" s="29">
        <v>256</v>
      </c>
      <c r="J5" s="27">
        <f t="shared" si="1"/>
        <v>19.1015625</v>
      </c>
      <c r="K5" s="29">
        <v>11</v>
      </c>
      <c r="L5" s="48">
        <v>2</v>
      </c>
      <c r="M5" s="30">
        <v>185425.79</v>
      </c>
      <c r="N5" s="30">
        <v>13049</v>
      </c>
      <c r="O5" s="48">
        <f t="shared" si="2"/>
        <v>53715.46639629201</v>
      </c>
      <c r="P5" s="52">
        <v>41719</v>
      </c>
      <c r="Q5" s="36" t="s">
        <v>59</v>
      </c>
    </row>
    <row r="6" spans="1:17" ht="25.5" customHeight="1">
      <c r="A6" s="41">
        <f>A5+1</f>
        <v>3</v>
      </c>
      <c r="B6" s="49">
        <v>2</v>
      </c>
      <c r="C6" s="4" t="s">
        <v>50</v>
      </c>
      <c r="D6" s="30">
        <v>63912.74</v>
      </c>
      <c r="E6" s="48">
        <f t="shared" si="0"/>
        <v>18514.698725376595</v>
      </c>
      <c r="F6" s="48">
        <v>101363.77</v>
      </c>
      <c r="G6" s="15">
        <f>(D6-F6)/F6</f>
        <v>-0.3694715577370495</v>
      </c>
      <c r="H6" s="30">
        <v>4475</v>
      </c>
      <c r="I6" s="29">
        <v>252</v>
      </c>
      <c r="J6" s="27">
        <f t="shared" si="1"/>
        <v>17.75793650793651</v>
      </c>
      <c r="K6" s="29">
        <v>18</v>
      </c>
      <c r="L6" s="48">
        <v>4</v>
      </c>
      <c r="M6" s="30">
        <v>775183.65</v>
      </c>
      <c r="N6" s="30">
        <v>53518</v>
      </c>
      <c r="O6" s="48">
        <f t="shared" si="2"/>
        <v>224560.7329084589</v>
      </c>
      <c r="P6" s="52">
        <v>41705</v>
      </c>
      <c r="Q6" s="36" t="s">
        <v>51</v>
      </c>
    </row>
    <row r="7" spans="1:17" ht="25.5" customHeight="1">
      <c r="A7" s="41">
        <f>A6+1</f>
        <v>4</v>
      </c>
      <c r="B7" s="49">
        <v>4</v>
      </c>
      <c r="C7" s="4" t="s">
        <v>47</v>
      </c>
      <c r="D7" s="30">
        <v>49674.5</v>
      </c>
      <c r="E7" s="48">
        <f t="shared" si="0"/>
        <v>14390.063731170336</v>
      </c>
      <c r="F7" s="48">
        <v>79084</v>
      </c>
      <c r="G7" s="15">
        <f>(D7-F7)/F7</f>
        <v>-0.3718767386576299</v>
      </c>
      <c r="H7" s="30">
        <v>2997</v>
      </c>
      <c r="I7" s="29">
        <v>133</v>
      </c>
      <c r="J7" s="27">
        <f t="shared" si="1"/>
        <v>22.533834586466167</v>
      </c>
      <c r="K7" s="29">
        <v>7</v>
      </c>
      <c r="L7" s="48">
        <v>3</v>
      </c>
      <c r="M7" s="30">
        <v>280528</v>
      </c>
      <c r="N7" s="30">
        <v>17841</v>
      </c>
      <c r="O7" s="48">
        <f t="shared" si="2"/>
        <v>81265.35341830822</v>
      </c>
      <c r="P7" s="52">
        <v>41712</v>
      </c>
      <c r="Q7" s="36" t="s">
        <v>51</v>
      </c>
    </row>
    <row r="8" spans="1:17" ht="25.5" customHeight="1">
      <c r="A8" s="41">
        <f>A7+1</f>
        <v>5</v>
      </c>
      <c r="B8" s="49">
        <v>3</v>
      </c>
      <c r="C8" s="4" t="s">
        <v>1</v>
      </c>
      <c r="D8" s="30">
        <v>43443</v>
      </c>
      <c r="E8" s="48">
        <f t="shared" si="0"/>
        <v>12584.878331402086</v>
      </c>
      <c r="F8" s="48">
        <v>83802.5</v>
      </c>
      <c r="G8" s="15">
        <f>(D8-F8)/F8</f>
        <v>-0.4816025774887384</v>
      </c>
      <c r="H8" s="30">
        <v>2720</v>
      </c>
      <c r="I8" s="29">
        <v>135</v>
      </c>
      <c r="J8" s="27">
        <f t="shared" si="1"/>
        <v>20.14814814814815</v>
      </c>
      <c r="K8" s="29">
        <v>7</v>
      </c>
      <c r="L8" s="48">
        <v>3</v>
      </c>
      <c r="M8" s="30">
        <v>300778.2</v>
      </c>
      <c r="N8" s="30">
        <v>19997</v>
      </c>
      <c r="O8" s="48">
        <f t="shared" si="2"/>
        <v>87131.57589803013</v>
      </c>
      <c r="P8" s="52">
        <v>41712</v>
      </c>
      <c r="Q8" s="36" t="s">
        <v>37</v>
      </c>
    </row>
    <row r="9" spans="1:17" ht="25.5" customHeight="1">
      <c r="A9" s="41">
        <f>A8+1</f>
        <v>6</v>
      </c>
      <c r="B9" s="49">
        <v>5</v>
      </c>
      <c r="C9" s="4" t="s">
        <v>61</v>
      </c>
      <c r="D9" s="30">
        <v>32683</v>
      </c>
      <c r="E9" s="48">
        <f t="shared" si="0"/>
        <v>9467.84472769409</v>
      </c>
      <c r="F9" s="48">
        <v>61413.5</v>
      </c>
      <c r="G9" s="15">
        <f>(D9-F9)/F9</f>
        <v>-0.4678205931920506</v>
      </c>
      <c r="H9" s="30">
        <v>1734</v>
      </c>
      <c r="I9" s="29">
        <v>106</v>
      </c>
      <c r="J9" s="27">
        <f t="shared" si="1"/>
        <v>16.358490566037737</v>
      </c>
      <c r="K9" s="29">
        <v>7</v>
      </c>
      <c r="L9" s="48">
        <v>4</v>
      </c>
      <c r="M9" s="30">
        <v>563013.5</v>
      </c>
      <c r="N9" s="30">
        <v>30274</v>
      </c>
      <c r="O9" s="48">
        <f t="shared" si="2"/>
        <v>163097.76940903824</v>
      </c>
      <c r="P9" s="52">
        <v>41705</v>
      </c>
      <c r="Q9" s="36" t="s">
        <v>40</v>
      </c>
    </row>
    <row r="10" spans="1:17" ht="25.5" customHeight="1">
      <c r="A10" s="41">
        <f>A9+1</f>
        <v>7</v>
      </c>
      <c r="B10" s="49" t="s">
        <v>63</v>
      </c>
      <c r="C10" s="4" t="s">
        <v>55</v>
      </c>
      <c r="D10" s="30">
        <v>23857</v>
      </c>
      <c r="E10" s="48">
        <f t="shared" si="0"/>
        <v>6911.06604866744</v>
      </c>
      <c r="F10" s="48" t="s">
        <v>36</v>
      </c>
      <c r="G10" s="15" t="s">
        <v>36</v>
      </c>
      <c r="H10" s="30">
        <v>1620</v>
      </c>
      <c r="I10" s="29">
        <v>123</v>
      </c>
      <c r="J10" s="27">
        <f t="shared" si="1"/>
        <v>13.170731707317072</v>
      </c>
      <c r="K10" s="29">
        <v>6</v>
      </c>
      <c r="L10" s="48">
        <v>1</v>
      </c>
      <c r="M10" s="30">
        <v>36388</v>
      </c>
      <c r="N10" s="30">
        <v>2634</v>
      </c>
      <c r="O10" s="48">
        <f t="shared" si="2"/>
        <v>10541.135573580534</v>
      </c>
      <c r="P10" s="52">
        <v>41726</v>
      </c>
      <c r="Q10" s="36" t="s">
        <v>53</v>
      </c>
    </row>
    <row r="11" spans="1:17" ht="25.5" customHeight="1">
      <c r="A11" s="41">
        <f>A10+1</f>
        <v>8</v>
      </c>
      <c r="B11" s="49">
        <v>7</v>
      </c>
      <c r="C11" s="4" t="s">
        <v>6</v>
      </c>
      <c r="D11" s="30">
        <v>15612.2</v>
      </c>
      <c r="E11" s="48">
        <f t="shared" si="0"/>
        <v>4522.653534183082</v>
      </c>
      <c r="F11" s="48">
        <v>22385</v>
      </c>
      <c r="G11" s="15">
        <f>(D11-F11)/F11</f>
        <v>-0.3025597498324771</v>
      </c>
      <c r="H11" s="30">
        <v>869</v>
      </c>
      <c r="I11" s="29">
        <v>42</v>
      </c>
      <c r="J11" s="27">
        <f t="shared" si="1"/>
        <v>20.69047619047619</v>
      </c>
      <c r="K11" s="29">
        <v>6</v>
      </c>
      <c r="L11" s="48">
        <v>11</v>
      </c>
      <c r="M11" s="30">
        <v>4590488.159999999</v>
      </c>
      <c r="N11" s="30">
        <v>289585</v>
      </c>
      <c r="O11" s="48">
        <f t="shared" si="2"/>
        <v>1329805.376593279</v>
      </c>
      <c r="P11" s="52">
        <v>41649</v>
      </c>
      <c r="Q11" s="36" t="s">
        <v>5</v>
      </c>
    </row>
    <row r="12" spans="1:17" ht="25.5" customHeight="1">
      <c r="A12" s="41">
        <f>A11+1</f>
        <v>9</v>
      </c>
      <c r="B12" s="55">
        <v>6</v>
      </c>
      <c r="C12" s="4" t="s">
        <v>57</v>
      </c>
      <c r="D12" s="30">
        <v>15499</v>
      </c>
      <c r="E12" s="48">
        <f t="shared" si="0"/>
        <v>4489.860950173812</v>
      </c>
      <c r="F12" s="48">
        <v>43951</v>
      </c>
      <c r="G12" s="15">
        <f>(D12-F12)/F12</f>
        <v>-0.6473572842483675</v>
      </c>
      <c r="H12" s="30">
        <v>817</v>
      </c>
      <c r="I12" s="29">
        <v>98</v>
      </c>
      <c r="J12" s="27">
        <f t="shared" si="1"/>
        <v>8.33673469387755</v>
      </c>
      <c r="K12" s="29">
        <v>7</v>
      </c>
      <c r="L12" s="48">
        <v>2</v>
      </c>
      <c r="M12" s="30">
        <v>59549</v>
      </c>
      <c r="N12" s="30">
        <v>3230</v>
      </c>
      <c r="O12" s="48">
        <f t="shared" si="2"/>
        <v>17250.57937427578</v>
      </c>
      <c r="P12" s="54">
        <v>41719</v>
      </c>
      <c r="Q12" s="36" t="s">
        <v>42</v>
      </c>
    </row>
    <row r="13" spans="1:17" ht="25.5" customHeight="1">
      <c r="A13" s="41">
        <f>A12+1</f>
        <v>10</v>
      </c>
      <c r="B13" s="55" t="s">
        <v>56</v>
      </c>
      <c r="C13" s="4" t="s">
        <v>27</v>
      </c>
      <c r="D13" s="30">
        <v>2992</v>
      </c>
      <c r="E13" s="48">
        <f t="shared" si="0"/>
        <v>866.7439165701043</v>
      </c>
      <c r="F13" s="48" t="s">
        <v>36</v>
      </c>
      <c r="G13" s="15" t="s">
        <v>36</v>
      </c>
      <c r="H13" s="30">
        <v>207</v>
      </c>
      <c r="I13" s="29">
        <v>63</v>
      </c>
      <c r="J13" s="27">
        <f t="shared" si="1"/>
        <v>3.2857142857142856</v>
      </c>
      <c r="K13" s="29">
        <v>8</v>
      </c>
      <c r="L13" s="48">
        <v>1</v>
      </c>
      <c r="M13" s="30">
        <v>2992</v>
      </c>
      <c r="N13" s="30">
        <v>207</v>
      </c>
      <c r="O13" s="48">
        <f aca="true" t="shared" si="3" ref="O13:O31">M13/3.452</f>
        <v>866.7439165701043</v>
      </c>
      <c r="P13" s="54">
        <v>41716</v>
      </c>
      <c r="Q13" s="36" t="s">
        <v>28</v>
      </c>
    </row>
    <row r="14" spans="1:17" ht="27" customHeight="1">
      <c r="A14" s="41"/>
      <c r="B14" s="49"/>
      <c r="C14" s="12" t="s">
        <v>35</v>
      </c>
      <c r="D14" s="47">
        <f>SUM(D4:D13)</f>
        <v>421956.17</v>
      </c>
      <c r="E14" s="47">
        <f>SUM(E4:E13)</f>
        <v>122235.275202781</v>
      </c>
      <c r="F14" s="47">
        <v>537503.9299999999</v>
      </c>
      <c r="G14" s="13">
        <f>(D14-F14)/F14</f>
        <v>-0.21497100495618696</v>
      </c>
      <c r="H14" s="47">
        <f>SUM(H4:H13)</f>
        <v>27307</v>
      </c>
      <c r="I14" s="16"/>
      <c r="J14" s="16"/>
      <c r="K14" s="17"/>
      <c r="L14" s="16"/>
      <c r="M14" s="18"/>
      <c r="N14" s="18"/>
      <c r="O14" s="14"/>
      <c r="P14" s="24"/>
      <c r="Q14" s="36"/>
    </row>
    <row r="15" spans="1:17" ht="9" customHeight="1">
      <c r="A15" s="53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5"/>
      <c r="Q15" s="42"/>
    </row>
    <row r="16" spans="1:17" ht="25.5" customHeight="1">
      <c r="A16" s="41">
        <v>11</v>
      </c>
      <c r="B16" s="49">
        <v>9</v>
      </c>
      <c r="C16" s="4" t="s">
        <v>0</v>
      </c>
      <c r="D16" s="30">
        <v>2900</v>
      </c>
      <c r="E16" s="48">
        <f>D16/3.452</f>
        <v>840.0926998841252</v>
      </c>
      <c r="F16" s="48">
        <v>11547</v>
      </c>
      <c r="G16" s="15">
        <f>(D16-F16)/F16</f>
        <v>-0.748852515804971</v>
      </c>
      <c r="H16" s="30">
        <v>240</v>
      </c>
      <c r="I16" s="29">
        <v>14</v>
      </c>
      <c r="J16" s="27">
        <f>H16/I16</f>
        <v>17.142857142857142</v>
      </c>
      <c r="K16" s="29">
        <v>2</v>
      </c>
      <c r="L16" s="48">
        <v>6</v>
      </c>
      <c r="M16" s="30">
        <v>401027</v>
      </c>
      <c r="N16" s="30">
        <v>26178</v>
      </c>
      <c r="O16" s="48">
        <f>M16/3.452</f>
        <v>116172.3638470452</v>
      </c>
      <c r="P16" s="52">
        <v>41691</v>
      </c>
      <c r="Q16" s="36" t="s">
        <v>41</v>
      </c>
    </row>
    <row r="17" spans="1:17" ht="25.5" customHeight="1">
      <c r="A17" s="41">
        <v>12</v>
      </c>
      <c r="B17" s="49">
        <v>10</v>
      </c>
      <c r="C17" s="4" t="s">
        <v>38</v>
      </c>
      <c r="D17" s="30">
        <v>2803</v>
      </c>
      <c r="E17" s="48">
        <f>D17/3.452</f>
        <v>811.9930475086907</v>
      </c>
      <c r="F17" s="48">
        <v>7155</v>
      </c>
      <c r="G17" s="15">
        <f>(D17-F17)/F17</f>
        <v>-0.6082459818308875</v>
      </c>
      <c r="H17" s="30">
        <v>202</v>
      </c>
      <c r="I17" s="29">
        <v>29</v>
      </c>
      <c r="J17" s="27">
        <f aca="true" t="shared" si="4" ref="J17:J25">H17/I17</f>
        <v>6.9655172413793105</v>
      </c>
      <c r="K17" s="29">
        <v>4</v>
      </c>
      <c r="L17" s="48">
        <v>8</v>
      </c>
      <c r="M17" s="30">
        <v>1380050.29</v>
      </c>
      <c r="N17" s="30">
        <v>88369</v>
      </c>
      <c r="O17" s="48">
        <f t="shared" si="3"/>
        <v>399782.8186558517</v>
      </c>
      <c r="P17" s="52">
        <v>41677</v>
      </c>
      <c r="Q17" s="36" t="s">
        <v>37</v>
      </c>
    </row>
    <row r="18" spans="1:17" ht="25.5" customHeight="1">
      <c r="A18" s="41">
        <f>A17+1</f>
        <v>13</v>
      </c>
      <c r="B18" s="55">
        <v>19</v>
      </c>
      <c r="C18" s="4" t="s">
        <v>58</v>
      </c>
      <c r="D18" s="30">
        <v>1435</v>
      </c>
      <c r="E18" s="48">
        <f>D18/3.452</f>
        <v>415.7010428736964</v>
      </c>
      <c r="F18" s="48">
        <v>2167</v>
      </c>
      <c r="G18" s="15">
        <f>(D18-F18)/F18</f>
        <v>-0.3377941855099216</v>
      </c>
      <c r="H18" s="30">
        <v>121</v>
      </c>
      <c r="I18" s="29">
        <v>7</v>
      </c>
      <c r="J18" s="27">
        <f t="shared" si="4"/>
        <v>17.285714285714285</v>
      </c>
      <c r="K18" s="29">
        <v>1</v>
      </c>
      <c r="L18" s="48">
        <v>2</v>
      </c>
      <c r="M18" s="30">
        <v>3602</v>
      </c>
      <c r="N18" s="30">
        <v>282</v>
      </c>
      <c r="O18" s="48">
        <f t="shared" si="3"/>
        <v>1043.4530706836617</v>
      </c>
      <c r="P18" s="54">
        <v>41719</v>
      </c>
      <c r="Q18" s="36" t="s">
        <v>42</v>
      </c>
    </row>
    <row r="19" spans="1:17" ht="25.5" customHeight="1">
      <c r="A19" s="41">
        <f aca="true" t="shared" si="5" ref="A19:A25">A18+1</f>
        <v>14</v>
      </c>
      <c r="B19" s="49">
        <v>16</v>
      </c>
      <c r="C19" s="4" t="s">
        <v>2</v>
      </c>
      <c r="D19" s="30">
        <v>1316</v>
      </c>
      <c r="E19" s="48">
        <f>D19/3.452</f>
        <v>381.2282734646582</v>
      </c>
      <c r="F19" s="48">
        <v>5029.99</v>
      </c>
      <c r="G19" s="15">
        <f>(D19-F19)/F19</f>
        <v>-0.7383692611714934</v>
      </c>
      <c r="H19" s="30">
        <v>111</v>
      </c>
      <c r="I19" s="29">
        <v>11</v>
      </c>
      <c r="J19" s="27">
        <f t="shared" si="4"/>
        <v>10.090909090909092</v>
      </c>
      <c r="K19" s="29">
        <v>2</v>
      </c>
      <c r="L19" s="48">
        <v>6</v>
      </c>
      <c r="M19" s="30">
        <v>301905.21</v>
      </c>
      <c r="N19" s="30">
        <v>21269</v>
      </c>
      <c r="O19" s="48">
        <f t="shared" si="3"/>
        <v>87458.05619930476</v>
      </c>
      <c r="P19" s="52">
        <v>41691</v>
      </c>
      <c r="Q19" s="36" t="s">
        <v>43</v>
      </c>
    </row>
    <row r="20" spans="1:17" ht="25.5" customHeight="1">
      <c r="A20" s="41">
        <f t="shared" si="5"/>
        <v>15</v>
      </c>
      <c r="B20" s="49">
        <v>11</v>
      </c>
      <c r="C20" s="4" t="s">
        <v>49</v>
      </c>
      <c r="D20" s="30">
        <v>1263</v>
      </c>
      <c r="E20" s="48">
        <f>D20/3.452</f>
        <v>365.87485515643107</v>
      </c>
      <c r="F20" s="48">
        <v>7007</v>
      </c>
      <c r="G20" s="15">
        <f>(D20-F20)/F20</f>
        <v>-0.819751676894534</v>
      </c>
      <c r="H20" s="30">
        <v>85</v>
      </c>
      <c r="I20" s="29">
        <v>13</v>
      </c>
      <c r="J20" s="27">
        <f t="shared" si="4"/>
        <v>6.538461538461538</v>
      </c>
      <c r="K20" s="29">
        <v>1</v>
      </c>
      <c r="L20" s="48">
        <v>5</v>
      </c>
      <c r="M20" s="30">
        <v>193935</v>
      </c>
      <c r="N20" s="30">
        <v>12365</v>
      </c>
      <c r="O20" s="48">
        <f t="shared" si="3"/>
        <v>56180.47508690614</v>
      </c>
      <c r="P20" s="52">
        <v>41698</v>
      </c>
      <c r="Q20" s="36" t="s">
        <v>51</v>
      </c>
    </row>
    <row r="21" spans="1:17" ht="25.5" customHeight="1">
      <c r="A21" s="41">
        <f t="shared" si="5"/>
        <v>16</v>
      </c>
      <c r="B21" s="49" t="s">
        <v>36</v>
      </c>
      <c r="C21" s="4" t="s">
        <v>33</v>
      </c>
      <c r="D21" s="30">
        <v>758</v>
      </c>
      <c r="E21" s="48">
        <f>D21/3.452</f>
        <v>219.58285052143685</v>
      </c>
      <c r="F21" s="48" t="s">
        <v>36</v>
      </c>
      <c r="G21" s="15" t="s">
        <v>36</v>
      </c>
      <c r="H21" s="30">
        <v>148</v>
      </c>
      <c r="I21" s="29">
        <v>1</v>
      </c>
      <c r="J21" s="27">
        <f t="shared" si="4"/>
        <v>148</v>
      </c>
      <c r="K21" s="29">
        <v>1</v>
      </c>
      <c r="L21" s="48"/>
      <c r="M21" s="30">
        <v>600476.5</v>
      </c>
      <c r="N21" s="30">
        <v>52379</v>
      </c>
      <c r="O21" s="48">
        <f t="shared" si="3"/>
        <v>173950.31865585168</v>
      </c>
      <c r="P21" s="52">
        <v>41544</v>
      </c>
      <c r="Q21" s="36" t="s">
        <v>34</v>
      </c>
    </row>
    <row r="22" spans="1:17" ht="25.5" customHeight="1">
      <c r="A22" s="41">
        <f t="shared" si="5"/>
        <v>17</v>
      </c>
      <c r="B22" s="49" t="s">
        <v>25</v>
      </c>
      <c r="C22" s="4" t="s">
        <v>26</v>
      </c>
      <c r="D22" s="30">
        <v>421</v>
      </c>
      <c r="E22" s="48">
        <f aca="true" t="shared" si="6" ref="E22:E31">D22/3.452</f>
        <v>121.95828505214368</v>
      </c>
      <c r="F22" s="48" t="s">
        <v>36</v>
      </c>
      <c r="G22" s="15" t="s">
        <v>36</v>
      </c>
      <c r="H22" s="30">
        <v>29</v>
      </c>
      <c r="I22" s="29">
        <v>1</v>
      </c>
      <c r="J22" s="27">
        <f t="shared" si="4"/>
        <v>29</v>
      </c>
      <c r="K22" s="29">
        <v>1</v>
      </c>
      <c r="L22" s="48" t="s">
        <v>54</v>
      </c>
      <c r="M22" s="30">
        <v>421</v>
      </c>
      <c r="N22" s="30">
        <v>29</v>
      </c>
      <c r="O22" s="48">
        <f t="shared" si="3"/>
        <v>121.95828505214368</v>
      </c>
      <c r="P22" s="52" t="s">
        <v>48</v>
      </c>
      <c r="Q22" s="36" t="s">
        <v>43</v>
      </c>
    </row>
    <row r="23" spans="1:17" ht="25.5" customHeight="1">
      <c r="A23" s="41">
        <f t="shared" si="5"/>
        <v>18</v>
      </c>
      <c r="B23" s="49">
        <v>15</v>
      </c>
      <c r="C23" s="4" t="s">
        <v>44</v>
      </c>
      <c r="D23" s="30">
        <v>289</v>
      </c>
      <c r="E23" s="48">
        <f>D23/3.452</f>
        <v>83.71958285052143</v>
      </c>
      <c r="F23" s="48">
        <v>5389</v>
      </c>
      <c r="G23" s="15">
        <f>(D23-F23)/F23</f>
        <v>-0.9463722397476341</v>
      </c>
      <c r="H23" s="30">
        <v>23</v>
      </c>
      <c r="I23" s="29">
        <v>6</v>
      </c>
      <c r="J23" s="27">
        <f>H23/I23</f>
        <v>3.8333333333333335</v>
      </c>
      <c r="K23" s="29">
        <v>1</v>
      </c>
      <c r="L23" s="48">
        <v>4</v>
      </c>
      <c r="M23" s="30">
        <v>75542</v>
      </c>
      <c r="N23" s="30">
        <v>4969</v>
      </c>
      <c r="O23" s="48">
        <f>M23/3.452</f>
        <v>21883.545770567787</v>
      </c>
      <c r="P23" s="52">
        <v>41705</v>
      </c>
      <c r="Q23" s="36" t="s">
        <v>46</v>
      </c>
    </row>
    <row r="24" spans="1:17" ht="25.5" customHeight="1">
      <c r="A24" s="41">
        <f t="shared" si="5"/>
        <v>19</v>
      </c>
      <c r="B24" s="49">
        <v>17</v>
      </c>
      <c r="C24" s="4" t="s">
        <v>39</v>
      </c>
      <c r="D24" s="30">
        <v>192</v>
      </c>
      <c r="E24" s="48">
        <f t="shared" si="6"/>
        <v>55.61993047508691</v>
      </c>
      <c r="F24" s="48">
        <v>4957</v>
      </c>
      <c r="G24" s="15">
        <f>(D24-F24)/F24</f>
        <v>-0.9612668952995763</v>
      </c>
      <c r="H24" s="30">
        <v>22</v>
      </c>
      <c r="I24" s="29">
        <v>4</v>
      </c>
      <c r="J24" s="27">
        <f t="shared" si="4"/>
        <v>5.5</v>
      </c>
      <c r="K24" s="29">
        <v>1</v>
      </c>
      <c r="L24" s="48">
        <v>8</v>
      </c>
      <c r="M24" s="30">
        <v>200171.5</v>
      </c>
      <c r="N24" s="30">
        <v>13146</v>
      </c>
      <c r="O24" s="48">
        <f t="shared" si="3"/>
        <v>57987.10892236385</v>
      </c>
      <c r="P24" s="52">
        <v>41677</v>
      </c>
      <c r="Q24" s="36" t="s">
        <v>37</v>
      </c>
    </row>
    <row r="25" spans="1:17" ht="25.5" customHeight="1">
      <c r="A25" s="41">
        <f t="shared" si="5"/>
        <v>20</v>
      </c>
      <c r="B25" s="49">
        <v>22</v>
      </c>
      <c r="C25" s="4" t="s">
        <v>4</v>
      </c>
      <c r="D25" s="30">
        <v>162</v>
      </c>
      <c r="E25" s="48">
        <f t="shared" si="6"/>
        <v>46.929316338354575</v>
      </c>
      <c r="F25" s="48">
        <v>140</v>
      </c>
      <c r="G25" s="15">
        <f>(D25-F25)/F25</f>
        <v>0.15714285714285714</v>
      </c>
      <c r="H25" s="30">
        <v>18</v>
      </c>
      <c r="I25" s="29">
        <v>3</v>
      </c>
      <c r="J25" s="27">
        <f t="shared" si="4"/>
        <v>6</v>
      </c>
      <c r="K25" s="29">
        <v>1</v>
      </c>
      <c r="L25" s="48"/>
      <c r="M25" s="30">
        <v>103420</v>
      </c>
      <c r="N25" s="30">
        <v>7501</v>
      </c>
      <c r="O25" s="48">
        <f t="shared" si="3"/>
        <v>29959.443800695248</v>
      </c>
      <c r="P25" s="52">
        <v>41530</v>
      </c>
      <c r="Q25" s="36" t="s">
        <v>43</v>
      </c>
    </row>
    <row r="26" spans="1:17" ht="27" customHeight="1">
      <c r="A26" s="41"/>
      <c r="B26" s="49"/>
      <c r="C26" s="12" t="s">
        <v>45</v>
      </c>
      <c r="D26" s="47">
        <f>SUM(D16:D25)+D14</f>
        <v>433495.17</v>
      </c>
      <c r="E26" s="47">
        <f>SUM(E16:E25)+E14</f>
        <v>125577.97508690615</v>
      </c>
      <c r="F26" s="47">
        <v>584728.9199999999</v>
      </c>
      <c r="G26" s="13">
        <f>(D26-F26)/F26</f>
        <v>-0.2586390801399048</v>
      </c>
      <c r="H26" s="47">
        <f>SUM(H16:H25)+H14</f>
        <v>28306</v>
      </c>
      <c r="I26" s="16"/>
      <c r="J26" s="16"/>
      <c r="K26" s="17"/>
      <c r="L26" s="16"/>
      <c r="M26" s="18"/>
      <c r="N26" s="18"/>
      <c r="O26" s="14"/>
      <c r="P26" s="24"/>
      <c r="Q26" s="36"/>
    </row>
    <row r="27" spans="1:17" ht="12" customHeight="1">
      <c r="A27" s="44"/>
      <c r="B27" s="51"/>
      <c r="C27" s="9"/>
      <c r="D27" s="10"/>
      <c r="E27" s="10"/>
      <c r="F27" s="10"/>
      <c r="G27" s="20"/>
      <c r="H27" s="19"/>
      <c r="I27" s="21">
        <v>3</v>
      </c>
      <c r="J27" s="21"/>
      <c r="K27" s="32"/>
      <c r="L27" s="21"/>
      <c r="M27" s="22"/>
      <c r="N27" s="22"/>
      <c r="O27" s="22"/>
      <c r="P27" s="26"/>
      <c r="Q27" s="45"/>
    </row>
    <row r="28" spans="1:17" ht="25.5" customHeight="1">
      <c r="A28" s="41">
        <f>A25+1</f>
        <v>21</v>
      </c>
      <c r="B28" s="49">
        <v>13</v>
      </c>
      <c r="C28" s="4" t="s">
        <v>60</v>
      </c>
      <c r="D28" s="30">
        <v>154</v>
      </c>
      <c r="E28" s="48">
        <f>D28/3.452</f>
        <v>44.61181923522596</v>
      </c>
      <c r="F28" s="48">
        <v>6434</v>
      </c>
      <c r="G28" s="15">
        <f>(D28-F28)/F28</f>
        <v>-0.9760646565122785</v>
      </c>
      <c r="H28" s="30">
        <v>14</v>
      </c>
      <c r="I28" s="29">
        <v>1</v>
      </c>
      <c r="J28" s="27">
        <f>H28/I28</f>
        <v>14</v>
      </c>
      <c r="K28" s="29">
        <v>1</v>
      </c>
      <c r="L28" s="48">
        <v>3</v>
      </c>
      <c r="M28" s="30">
        <v>29777</v>
      </c>
      <c r="N28" s="30">
        <v>1925</v>
      </c>
      <c r="O28" s="48">
        <f>M28/3.452</f>
        <v>8626.01390498262</v>
      </c>
      <c r="P28" s="52">
        <v>41712</v>
      </c>
      <c r="Q28" s="36" t="s">
        <v>3</v>
      </c>
    </row>
    <row r="29" spans="1:17" ht="25.5" customHeight="1">
      <c r="A29" s="41">
        <f>A28+1</f>
        <v>22</v>
      </c>
      <c r="B29" s="49">
        <v>21</v>
      </c>
      <c r="C29" s="4" t="s">
        <v>62</v>
      </c>
      <c r="D29" s="30">
        <v>96</v>
      </c>
      <c r="E29" s="48">
        <f t="shared" si="6"/>
        <v>27.809965237543455</v>
      </c>
      <c r="F29" s="48">
        <v>154</v>
      </c>
      <c r="G29" s="15">
        <f>(D29-F29)/F29</f>
        <v>-0.37662337662337664</v>
      </c>
      <c r="H29" s="30">
        <v>12</v>
      </c>
      <c r="I29" s="29">
        <v>1</v>
      </c>
      <c r="J29" s="27">
        <f>H29/I29</f>
        <v>12</v>
      </c>
      <c r="K29" s="29">
        <v>1</v>
      </c>
      <c r="L29" s="48"/>
      <c r="M29" s="30">
        <v>1785909</v>
      </c>
      <c r="N29" s="30">
        <v>118507</v>
      </c>
      <c r="O29" s="48">
        <f t="shared" si="3"/>
        <v>517354.8667439166</v>
      </c>
      <c r="P29" s="52">
        <v>41628</v>
      </c>
      <c r="Q29" s="36" t="s">
        <v>37</v>
      </c>
    </row>
    <row r="30" spans="1:17" ht="25.5" customHeight="1">
      <c r="A30" s="41">
        <f>A29+1</f>
        <v>23</v>
      </c>
      <c r="B30" s="55" t="s">
        <v>29</v>
      </c>
      <c r="C30" s="4" t="s">
        <v>30</v>
      </c>
      <c r="D30" s="30">
        <v>66</v>
      </c>
      <c r="E30" s="48">
        <f t="shared" si="6"/>
        <v>19.119351100811123</v>
      </c>
      <c r="F30" s="48" t="s">
        <v>36</v>
      </c>
      <c r="G30" s="15" t="s">
        <v>36</v>
      </c>
      <c r="H30" s="30">
        <v>10</v>
      </c>
      <c r="I30" s="29">
        <v>1</v>
      </c>
      <c r="J30" s="27">
        <f>H30/I30</f>
        <v>10</v>
      </c>
      <c r="K30" s="29">
        <v>1</v>
      </c>
      <c r="L30" s="48"/>
      <c r="M30" s="30">
        <v>99940.5</v>
      </c>
      <c r="N30" s="30">
        <v>8342</v>
      </c>
      <c r="O30" s="48">
        <f t="shared" si="3"/>
        <v>28951.477404403246</v>
      </c>
      <c r="P30" s="54">
        <v>41558</v>
      </c>
      <c r="Q30" s="36" t="s">
        <v>43</v>
      </c>
    </row>
    <row r="31" spans="1:17" ht="25.5" customHeight="1">
      <c r="A31" s="41">
        <f>A30+1</f>
        <v>24</v>
      </c>
      <c r="B31" s="55" t="s">
        <v>31</v>
      </c>
      <c r="C31" s="4" t="s">
        <v>32</v>
      </c>
      <c r="D31" s="30">
        <v>54</v>
      </c>
      <c r="E31" s="48">
        <f t="shared" si="6"/>
        <v>15.643105446118193</v>
      </c>
      <c r="F31" s="48" t="s">
        <v>36</v>
      </c>
      <c r="G31" s="15" t="s">
        <v>36</v>
      </c>
      <c r="H31" s="30">
        <v>7</v>
      </c>
      <c r="I31" s="29">
        <v>1</v>
      </c>
      <c r="J31" s="27">
        <f>H31/I31</f>
        <v>7</v>
      </c>
      <c r="K31" s="29">
        <v>1</v>
      </c>
      <c r="L31" s="48"/>
      <c r="M31" s="30">
        <v>26212.5</v>
      </c>
      <c r="N31" s="30">
        <v>1748</v>
      </c>
      <c r="O31" s="48">
        <f t="shared" si="3"/>
        <v>7593.424101969873</v>
      </c>
      <c r="P31" s="54">
        <v>41565</v>
      </c>
      <c r="Q31" s="36" t="s">
        <v>43</v>
      </c>
    </row>
    <row r="32" spans="1:17" ht="27" customHeight="1">
      <c r="A32" s="41"/>
      <c r="B32" s="49"/>
      <c r="C32" s="12" t="s">
        <v>11</v>
      </c>
      <c r="D32" s="47">
        <f>SUM(D28:D31)+D26</f>
        <v>433865.17</v>
      </c>
      <c r="E32" s="47">
        <f>SUM(E28:E31)+E26</f>
        <v>125685.15932792585</v>
      </c>
      <c r="F32" s="47">
        <v>585022.9199999999</v>
      </c>
      <c r="G32" s="13">
        <f>(D32-F32)/F32</f>
        <v>-0.25837919307503365</v>
      </c>
      <c r="H32" s="47">
        <f>SUM(H28:H31)+H26</f>
        <v>28349</v>
      </c>
      <c r="I32" s="47"/>
      <c r="J32" s="31"/>
      <c r="K32" s="33"/>
      <c r="L32" s="31"/>
      <c r="M32" s="34"/>
      <c r="N32" s="34"/>
      <c r="O32" s="48"/>
      <c r="P32" s="35"/>
      <c r="Q32" s="43"/>
    </row>
    <row r="33" spans="1:17" ht="12" customHeight="1">
      <c r="A33" s="44"/>
      <c r="B33" s="46"/>
      <c r="C33" s="9"/>
      <c r="D33" s="10"/>
      <c r="E33" s="10"/>
      <c r="F33" s="10"/>
      <c r="G33" s="20"/>
      <c r="H33" s="19"/>
      <c r="I33" s="21"/>
      <c r="J33" s="21"/>
      <c r="K33" s="32"/>
      <c r="L33" s="21"/>
      <c r="M33" s="22"/>
      <c r="N33" s="22"/>
      <c r="O33" s="22"/>
      <c r="P33" s="11"/>
      <c r="Q33" s="45"/>
    </row>
    <row r="34" ht="15.75"/>
    <row r="35" ht="15.75"/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2014-04-07T08:49:59Z</dcterms:modified>
  <cp:category/>
  <cp:version/>
  <cp:contentType/>
  <cp:contentStatus/>
</cp:coreProperties>
</file>