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6960" tabRatio="601" activeTab="0"/>
  </bookViews>
  <sheets>
    <sheet name="September 19-25 . Rugsėjo 19-25" sheetId="1" r:id="rId1"/>
  </sheets>
  <definedNames/>
  <calcPr fullCalcOnLoad="1"/>
</workbook>
</file>

<file path=xl/sharedStrings.xml><?xml version="1.0" encoding="utf-8"?>
<sst xmlns="http://schemas.openxmlformats.org/spreadsheetml/2006/main" count="115" uniqueCount="89">
  <si>
    <t>Tu esi čia
(Are You Here)</t>
  </si>
  <si>
    <t>Apsimeskime farais
(Let’s Be Cops)</t>
  </si>
  <si>
    <t>Theatrical Film Distribution /
20th Century Fox</t>
  </si>
  <si>
    <t>Nominum</t>
  </si>
  <si>
    <t>Forum Cinemas /
Universal</t>
  </si>
  <si>
    <t>N</t>
  </si>
  <si>
    <t>Kaip prisijaukinti slibiną 2
(How To Train Your Dragon 2)</t>
  </si>
  <si>
    <t>TOTAL (top20):</t>
  </si>
  <si>
    <t>TOTAL (top30):</t>
  </si>
  <si>
    <t>Movie</t>
  </si>
  <si>
    <t>Change</t>
  </si>
  <si>
    <t>Show count</t>
  </si>
  <si>
    <t>Average ADM</t>
  </si>
  <si>
    <t>DCO count</t>
  </si>
  <si>
    <t>Week on screens</t>
  </si>
  <si>
    <t>TOTAL GBO     (Lt)</t>
  </si>
  <si>
    <t>TOTAL ADM</t>
  </si>
  <si>
    <t>TOTAL GBO (Eur)</t>
  </si>
  <si>
    <t>Release   Date</t>
  </si>
  <si>
    <t>Distributor</t>
  </si>
  <si>
    <t>TOTAL (top10):</t>
  </si>
  <si>
    <t>Incognito Films</t>
  </si>
  <si>
    <t>-</t>
  </si>
  <si>
    <t>Theatrical Film Distribution /
20th Century Fox</t>
  </si>
  <si>
    <t>Liusi
(Lucy)</t>
  </si>
  <si>
    <t xml:space="preserve">September 19th - 25th Lithuanian top-30 </t>
  </si>
  <si>
    <t>Rugsėjo 19 - 25 d. Lietuvos kino teatruose rodytų filmų top-30</t>
  </si>
  <si>
    <t>September
12 - 18
GBO
(Lt)</t>
  </si>
  <si>
    <t>Rugsėjo 
12 - 18 d. 
pajamos
(Lt)</t>
  </si>
  <si>
    <t>September
19 - 25
GBO
(Lt)</t>
  </si>
  <si>
    <t>Rugsėjo 
19 - 25 d. 
pajamos
(Lt)</t>
  </si>
  <si>
    <t>September
19 - 25
ADM</t>
  </si>
  <si>
    <t>Nematomas frontas
(The Invisible Front)</t>
  </si>
  <si>
    <t>Forum Cinemas /
Paramount</t>
  </si>
  <si>
    <t xml:space="preserve">Bendros
pajamos 
(Lt) 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</si>
  <si>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</si>
  <si>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</si>
  <si>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</si>
  <si>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</si>
  <si>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</si>
  <si>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</si>
  <si>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</si>
  <si>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</si>
  <si>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</si>
  <si>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</si>
  <si>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ACME Film</t>
  </si>
  <si>
    <t>ACME Film</t>
  </si>
  <si>
    <t>Garsų pasaulio įrašai</t>
  </si>
  <si>
    <t>P</t>
  </si>
  <si>
    <t>Nuodėmių miestas 2
(Sin City 2)</t>
  </si>
  <si>
    <t>ACME Film</t>
  </si>
  <si>
    <t>Šimto žingsnių kelionė
(The Hundred Foot Journey)</t>
  </si>
  <si>
    <t>Sparnai: ugnies tramdytojai
(Planes: Fire &amp; Rescue)</t>
  </si>
  <si>
    <t>Theatrical Film Distribution /
WDSMPI</t>
  </si>
  <si>
    <t>Mėnesienos magija
(Magic in the Moonlight)</t>
  </si>
  <si>
    <t>Kaukazo belaisvė
(Kavkazkaya plennitsa)</t>
  </si>
  <si>
    <t>Vėžliukai nindzės
(Teenage Mutant Ninja Turtles)</t>
  </si>
  <si>
    <t>Radviliada</t>
  </si>
  <si>
    <t>Amazonės džiunglės
(Amazonia)</t>
  </si>
  <si>
    <t>Gelbėk mus nuo pikto
(Deliver Us From Evil)</t>
  </si>
  <si>
    <t>ACME Film /
Sony</t>
  </si>
  <si>
    <t>Siuntėjas
(The Giver)</t>
  </si>
  <si>
    <t>Rio 2</t>
  </si>
  <si>
    <t>Šefas ant ratų. Virtuvė Los Andžele
(Chef)</t>
  </si>
  <si>
    <t>Top Film / Incognito Films</t>
  </si>
  <si>
    <t>Po oda
(Under the Skin)</t>
  </si>
  <si>
    <t>Top Film / Incognito Films</t>
  </si>
  <si>
    <t>Ozo legendos:Sugrįžimas į Smaragdo miestą
(Legends of Oz: Dorothy's Return)</t>
  </si>
  <si>
    <t>Ekskursantė
(The Excursionist)</t>
  </si>
  <si>
    <t>Cinemark</t>
  </si>
  <si>
    <t>Pasimatymas
(Une Rencontre)</t>
  </si>
  <si>
    <t>Prior Entertainment</t>
  </si>
  <si>
    <t>Dėžinukai
(Boxtrolls)</t>
  </si>
  <si>
    <t>Bėgantis labirintu
(Maze Runner)</t>
  </si>
  <si>
    <t>Rugsėjo 
19 - 25 d. 
žiūrovų
sk.</t>
  </si>
  <si>
    <t>September
19 - 25
GBO
(Eur)</t>
  </si>
  <si>
    <t>Rugsėjo 
19 - 25 d. 
pajamos
(Eur)</t>
  </si>
  <si>
    <t>Šimtametis, kuris išlipo pro langą ir dingo
(100 Year Old Man)</t>
  </si>
  <si>
    <t>Dar kartą, iš naujo
(Begin Again (Can a Song Save Your Life))</t>
  </si>
  <si>
    <t>Pre-views</t>
  </si>
  <si>
    <t>Ekvalaizeris
(Equalizer)</t>
  </si>
  <si>
    <t>ACME Film /
Sony</t>
  </si>
  <si>
    <t>P</t>
  </si>
  <si>
    <t>P</t>
  </si>
  <si>
    <t>Mergaitė su katinu
(Incompresa)</t>
  </si>
  <si>
    <t>A-One Films</t>
  </si>
  <si>
    <t>Ponas Žirnis ir Šermanas
(Mr. Peabody &amp; Sherman)</t>
  </si>
  <si>
    <t>Kaip danguje, taip ir po žeme
(As Above, So Below)</t>
  </si>
  <si>
    <t>Forum Cinemas /
Universal</t>
  </si>
</sst>
</file>

<file path=xl/styles.xml><?xml version="1.0" encoding="utf-8"?>
<styleSheet xmlns="http://schemas.openxmlformats.org/spreadsheetml/2006/main">
  <numFmts count="57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General"/>
    <numFmt numFmtId="212" formatCode="#,##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4" fontId="6" fillId="0" borderId="12" xfId="0" applyNumberFormat="1" applyFont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24" borderId="12" xfId="0" applyNumberFormat="1" applyFont="1" applyFill="1" applyBorder="1" applyAlignment="1" applyProtection="1">
      <alignment horizontal="center" vertical="center" wrapText="1"/>
      <protection/>
    </xf>
    <xf numFmtId="3" fontId="4" fillId="24" borderId="12" xfId="0" applyNumberFormat="1" applyFont="1" applyFill="1" applyBorder="1" applyAlignment="1">
      <alignment horizontal="center" vertical="center"/>
    </xf>
    <xf numFmtId="3" fontId="6" fillId="24" borderId="12" xfId="0" applyNumberFormat="1" applyFont="1" applyFill="1" applyBorder="1" applyAlignment="1">
      <alignment horizontal="center" vertical="center"/>
    </xf>
    <xf numFmtId="10" fontId="6" fillId="24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1.8515625" style="3" customWidth="1"/>
    <col min="4" max="4" width="14.8515625" style="3" customWidth="1"/>
    <col min="5" max="5" width="15.421875" style="3" customWidth="1"/>
    <col min="6" max="6" width="8.421875" style="3" customWidth="1"/>
    <col min="7" max="7" width="15.421875" style="3" bestFit="1" customWidth="1"/>
    <col min="8" max="8" width="14.00390625" style="3" bestFit="1" customWidth="1"/>
    <col min="9" max="9" width="10.851562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8" width="8.7109375" style="3" customWidth="1"/>
    <col min="19" max="19" width="9.00390625" style="3" bestFit="1" customWidth="1"/>
    <col min="20" max="16384" width="8.7109375" style="3" customWidth="1"/>
  </cols>
  <sheetData>
    <row r="1" ht="19.5">
      <c r="A1" s="1" t="s">
        <v>25</v>
      </c>
    </row>
    <row r="2" spans="1:11" ht="19.5">
      <c r="A2" s="1" t="s">
        <v>26</v>
      </c>
      <c r="B2" s="1"/>
      <c r="C2" s="1"/>
      <c r="D2" s="2"/>
      <c r="G2" s="22"/>
      <c r="I2" s="27"/>
      <c r="K2"/>
    </row>
    <row r="3" ht="13.5" thickBot="1"/>
    <row r="4" spans="1:17" ht="57" customHeight="1" thickBot="1">
      <c r="A4" s="46"/>
      <c r="B4" s="47"/>
      <c r="C4" s="48" t="s">
        <v>9</v>
      </c>
      <c r="D4" s="48" t="s">
        <v>29</v>
      </c>
      <c r="E4" s="48" t="s">
        <v>31</v>
      </c>
      <c r="F4" s="48" t="s">
        <v>11</v>
      </c>
      <c r="G4" s="48" t="s">
        <v>75</v>
      </c>
      <c r="H4" s="48" t="s">
        <v>27</v>
      </c>
      <c r="I4" s="48" t="s">
        <v>10</v>
      </c>
      <c r="J4" s="48" t="s">
        <v>12</v>
      </c>
      <c r="K4" s="48" t="s">
        <v>13</v>
      </c>
      <c r="L4" s="48" t="s">
        <v>14</v>
      </c>
      <c r="M4" s="48" t="s">
        <v>15</v>
      </c>
      <c r="N4" s="48" t="s">
        <v>16</v>
      </c>
      <c r="O4" s="48" t="s">
        <v>17</v>
      </c>
      <c r="P4" s="48" t="s">
        <v>18</v>
      </c>
      <c r="Q4" s="49" t="s">
        <v>19</v>
      </c>
    </row>
    <row r="5" spans="1:17" ht="61.5" customHeight="1" thickBot="1">
      <c r="A5" s="60"/>
      <c r="B5" s="61"/>
      <c r="C5" s="62" t="s">
        <v>42</v>
      </c>
      <c r="D5" s="62" t="s">
        <v>30</v>
      </c>
      <c r="E5" s="62" t="s">
        <v>74</v>
      </c>
      <c r="F5" s="62" t="s">
        <v>39</v>
      </c>
      <c r="G5" s="62" t="s">
        <v>76</v>
      </c>
      <c r="H5" s="62" t="s">
        <v>28</v>
      </c>
      <c r="I5" s="62" t="s">
        <v>43</v>
      </c>
      <c r="J5" s="62" t="s">
        <v>37</v>
      </c>
      <c r="K5" s="62" t="s">
        <v>40</v>
      </c>
      <c r="L5" s="62" t="s">
        <v>44</v>
      </c>
      <c r="M5" s="62" t="s">
        <v>34</v>
      </c>
      <c r="N5" s="62" t="s">
        <v>35</v>
      </c>
      <c r="O5" s="62" t="s">
        <v>41</v>
      </c>
      <c r="P5" s="62" t="s">
        <v>36</v>
      </c>
      <c r="Q5" s="63" t="s">
        <v>38</v>
      </c>
    </row>
    <row r="6" spans="1:17" ht="25.5" customHeight="1">
      <c r="A6" s="68">
        <v>1</v>
      </c>
      <c r="B6" s="41" t="s">
        <v>5</v>
      </c>
      <c r="C6" s="52" t="s">
        <v>73</v>
      </c>
      <c r="D6" s="55">
        <v>194325.55</v>
      </c>
      <c r="E6" s="55">
        <v>11821</v>
      </c>
      <c r="F6" s="56">
        <v>278</v>
      </c>
      <c r="G6" s="40">
        <f aca="true" t="shared" si="0" ref="G6:G15">D6/3.452</f>
        <v>56293.6123986095</v>
      </c>
      <c r="H6" s="40" t="s">
        <v>22</v>
      </c>
      <c r="I6" s="58" t="s">
        <v>22</v>
      </c>
      <c r="J6" s="26">
        <f aca="true" t="shared" si="1" ref="J6:J15">E6/F6</f>
        <v>42.52158273381295</v>
      </c>
      <c r="K6" s="56">
        <v>11</v>
      </c>
      <c r="L6" s="57">
        <v>1</v>
      </c>
      <c r="M6" s="55">
        <v>201679.55</v>
      </c>
      <c r="N6" s="55">
        <v>12269</v>
      </c>
      <c r="O6" s="40">
        <f aca="true" t="shared" si="2" ref="O6:O15">M6/3.452</f>
        <v>58423.97161066048</v>
      </c>
      <c r="P6" s="44">
        <v>41901</v>
      </c>
      <c r="Q6" s="54" t="s">
        <v>2</v>
      </c>
    </row>
    <row r="7" spans="1:17" ht="25.5" customHeight="1">
      <c r="A7" s="68">
        <f>A6+1</f>
        <v>2</v>
      </c>
      <c r="B7" s="41" t="s">
        <v>5</v>
      </c>
      <c r="C7" s="4" t="s">
        <v>72</v>
      </c>
      <c r="D7" s="55">
        <v>115334.21</v>
      </c>
      <c r="E7" s="55">
        <v>7765</v>
      </c>
      <c r="F7" s="56">
        <v>444</v>
      </c>
      <c r="G7" s="40">
        <f t="shared" si="0"/>
        <v>33410.837195828506</v>
      </c>
      <c r="H7" s="55" t="s">
        <v>22</v>
      </c>
      <c r="I7" s="58" t="s">
        <v>22</v>
      </c>
      <c r="J7" s="26">
        <f t="shared" si="1"/>
        <v>17.48873873873874</v>
      </c>
      <c r="K7" s="56">
        <v>23</v>
      </c>
      <c r="L7" s="57">
        <v>1</v>
      </c>
      <c r="M7" s="55">
        <v>117415.21</v>
      </c>
      <c r="N7" s="55">
        <v>7887</v>
      </c>
      <c r="O7" s="40">
        <f t="shared" si="2"/>
        <v>34013.67612977984</v>
      </c>
      <c r="P7" s="44">
        <v>41901</v>
      </c>
      <c r="Q7" s="54" t="s">
        <v>88</v>
      </c>
    </row>
    <row r="8" spans="1:19" ht="25.5" customHeight="1">
      <c r="A8" s="68">
        <f aca="true" t="shared" si="3" ref="A8:A15">A7+1</f>
        <v>3</v>
      </c>
      <c r="B8" s="41">
        <v>1</v>
      </c>
      <c r="C8" s="4" t="s">
        <v>1</v>
      </c>
      <c r="D8" s="55">
        <v>87485.6</v>
      </c>
      <c r="E8" s="55">
        <v>5351</v>
      </c>
      <c r="F8" s="56">
        <v>153</v>
      </c>
      <c r="G8" s="40">
        <f t="shared" si="0"/>
        <v>25343.453070683663</v>
      </c>
      <c r="H8" s="29">
        <v>94155.4</v>
      </c>
      <c r="I8" s="58">
        <f aca="true" t="shared" si="4" ref="I8:I13">(D8-H8)/H8</f>
        <v>-0.0708382100230044</v>
      </c>
      <c r="J8" s="26">
        <f t="shared" si="1"/>
        <v>34.97385620915033</v>
      </c>
      <c r="K8" s="56">
        <v>8</v>
      </c>
      <c r="L8" s="57">
        <v>3</v>
      </c>
      <c r="M8" s="55">
        <v>282782.1</v>
      </c>
      <c r="N8" s="55">
        <v>18286</v>
      </c>
      <c r="O8" s="40">
        <f t="shared" si="2"/>
        <v>81918.3371958285</v>
      </c>
      <c r="P8" s="44">
        <v>41887</v>
      </c>
      <c r="Q8" s="54" t="s">
        <v>2</v>
      </c>
      <c r="S8" s="69"/>
    </row>
    <row r="9" spans="1:17" ht="25.5" customHeight="1">
      <c r="A9" s="68">
        <f t="shared" si="3"/>
        <v>4</v>
      </c>
      <c r="B9" s="41">
        <v>2</v>
      </c>
      <c r="C9" s="52" t="s">
        <v>59</v>
      </c>
      <c r="D9" s="55">
        <v>62609.11</v>
      </c>
      <c r="E9" s="55">
        <v>3754</v>
      </c>
      <c r="F9" s="56">
        <v>129</v>
      </c>
      <c r="G9" s="40">
        <f t="shared" si="0"/>
        <v>18137.05388180765</v>
      </c>
      <c r="H9" s="29">
        <v>92180.3</v>
      </c>
      <c r="I9" s="58">
        <f t="shared" si="4"/>
        <v>-0.3207972853201823</v>
      </c>
      <c r="J9" s="26">
        <f t="shared" si="1"/>
        <v>29.100775193798448</v>
      </c>
      <c r="K9" s="56">
        <v>9</v>
      </c>
      <c r="L9" s="57">
        <v>3</v>
      </c>
      <c r="M9" s="55">
        <v>288690.82</v>
      </c>
      <c r="N9" s="55">
        <v>18371</v>
      </c>
      <c r="O9" s="40">
        <f t="shared" si="2"/>
        <v>83630.01738122827</v>
      </c>
      <c r="P9" s="44">
        <v>41887</v>
      </c>
      <c r="Q9" s="54" t="s">
        <v>60</v>
      </c>
    </row>
    <row r="10" spans="1:17" ht="25.5" customHeight="1">
      <c r="A10" s="68">
        <f t="shared" si="3"/>
        <v>5</v>
      </c>
      <c r="B10" s="41">
        <v>3</v>
      </c>
      <c r="C10" s="52" t="s">
        <v>61</v>
      </c>
      <c r="D10" s="55">
        <v>33401.98</v>
      </c>
      <c r="E10" s="55">
        <v>2263</v>
      </c>
      <c r="F10" s="56">
        <v>178</v>
      </c>
      <c r="G10" s="40">
        <f t="shared" si="0"/>
        <v>9676.123986095019</v>
      </c>
      <c r="H10" s="55">
        <v>72888.6</v>
      </c>
      <c r="I10" s="58">
        <f t="shared" si="4"/>
        <v>-0.5417393117716625</v>
      </c>
      <c r="J10" s="26">
        <f t="shared" si="1"/>
        <v>12.713483146067416</v>
      </c>
      <c r="K10" s="56">
        <v>12</v>
      </c>
      <c r="L10" s="57">
        <v>2</v>
      </c>
      <c r="M10" s="55">
        <v>108386.58</v>
      </c>
      <c r="N10" s="55">
        <v>8045</v>
      </c>
      <c r="O10" s="40">
        <f t="shared" si="2"/>
        <v>31398.19814600232</v>
      </c>
      <c r="P10" s="44">
        <v>41894</v>
      </c>
      <c r="Q10" s="59" t="s">
        <v>23</v>
      </c>
    </row>
    <row r="11" spans="1:17" ht="25.5" customHeight="1">
      <c r="A11" s="68">
        <f t="shared" si="3"/>
        <v>6</v>
      </c>
      <c r="B11" s="41">
        <v>5</v>
      </c>
      <c r="C11" s="4" t="s">
        <v>52</v>
      </c>
      <c r="D11" s="55">
        <v>26559.6</v>
      </c>
      <c r="E11" s="55">
        <v>1940</v>
      </c>
      <c r="F11" s="56">
        <v>137</v>
      </c>
      <c r="G11" s="40">
        <f t="shared" si="0"/>
        <v>7693.974507531865</v>
      </c>
      <c r="H11" s="40">
        <v>47042.82</v>
      </c>
      <c r="I11" s="58">
        <f t="shared" si="4"/>
        <v>-0.4354164992659879</v>
      </c>
      <c r="J11" s="26">
        <f t="shared" si="1"/>
        <v>14.16058394160584</v>
      </c>
      <c r="K11" s="56">
        <v>14</v>
      </c>
      <c r="L11" s="57">
        <v>5</v>
      </c>
      <c r="M11" s="55">
        <v>539368.94</v>
      </c>
      <c r="N11" s="55">
        <v>38466</v>
      </c>
      <c r="O11" s="40">
        <f t="shared" si="2"/>
        <v>156248.24449594435</v>
      </c>
      <c r="P11" s="44">
        <v>41873</v>
      </c>
      <c r="Q11" s="54" t="s">
        <v>53</v>
      </c>
    </row>
    <row r="12" spans="1:17" ht="25.5" customHeight="1">
      <c r="A12" s="68">
        <f t="shared" si="3"/>
        <v>7</v>
      </c>
      <c r="B12" s="41">
        <v>4</v>
      </c>
      <c r="C12" s="52" t="s">
        <v>87</v>
      </c>
      <c r="D12" s="55">
        <v>26277.5</v>
      </c>
      <c r="E12" s="55">
        <v>1608</v>
      </c>
      <c r="F12" s="56">
        <v>137</v>
      </c>
      <c r="G12" s="40">
        <f t="shared" si="0"/>
        <v>7612.253765932793</v>
      </c>
      <c r="H12" s="40">
        <v>51870.9</v>
      </c>
      <c r="I12" s="58">
        <f t="shared" si="4"/>
        <v>-0.49340574387566055</v>
      </c>
      <c r="J12" s="26">
        <f t="shared" si="1"/>
        <v>11.737226277372264</v>
      </c>
      <c r="K12" s="56">
        <v>9</v>
      </c>
      <c r="L12" s="57">
        <v>2</v>
      </c>
      <c r="M12" s="55">
        <v>78148.4</v>
      </c>
      <c r="N12" s="55">
        <v>5517</v>
      </c>
      <c r="O12" s="40">
        <f t="shared" si="2"/>
        <v>22638.58632676709</v>
      </c>
      <c r="P12" s="44">
        <v>41894</v>
      </c>
      <c r="Q12" s="54" t="s">
        <v>88</v>
      </c>
    </row>
    <row r="13" spans="1:17" ht="25.5" customHeight="1">
      <c r="A13" s="68">
        <f t="shared" si="3"/>
        <v>8</v>
      </c>
      <c r="B13" s="41">
        <v>9</v>
      </c>
      <c r="C13" s="4" t="s">
        <v>32</v>
      </c>
      <c r="D13" s="29">
        <v>22296</v>
      </c>
      <c r="E13" s="29">
        <v>2067</v>
      </c>
      <c r="F13" s="28">
        <v>105</v>
      </c>
      <c r="G13" s="40">
        <f t="shared" si="0"/>
        <v>6458.864426419467</v>
      </c>
      <c r="H13" s="40">
        <v>25438</v>
      </c>
      <c r="I13" s="58">
        <f t="shared" si="4"/>
        <v>-0.12351599968550987</v>
      </c>
      <c r="J13" s="26">
        <f t="shared" si="1"/>
        <v>19.685714285714287</v>
      </c>
      <c r="K13" s="28">
        <v>11</v>
      </c>
      <c r="L13" s="40">
        <v>6</v>
      </c>
      <c r="M13" s="29">
        <v>312797.6483</v>
      </c>
      <c r="N13" s="29">
        <v>22249</v>
      </c>
      <c r="O13" s="40">
        <f t="shared" si="2"/>
        <v>90613.45547508691</v>
      </c>
      <c r="P13" s="44">
        <v>41866</v>
      </c>
      <c r="Q13" s="54" t="s">
        <v>21</v>
      </c>
    </row>
    <row r="14" spans="1:17" ht="25.5" customHeight="1">
      <c r="A14" s="68">
        <f t="shared" si="3"/>
        <v>9</v>
      </c>
      <c r="B14" s="41" t="s">
        <v>5</v>
      </c>
      <c r="C14" s="52" t="s">
        <v>77</v>
      </c>
      <c r="D14" s="55">
        <v>22055.96</v>
      </c>
      <c r="E14" s="55">
        <v>1598</v>
      </c>
      <c r="F14" s="56">
        <v>94</v>
      </c>
      <c r="G14" s="40">
        <f t="shared" si="0"/>
        <v>6389.327925840093</v>
      </c>
      <c r="H14" s="55" t="s">
        <v>22</v>
      </c>
      <c r="I14" s="55" t="s">
        <v>22</v>
      </c>
      <c r="J14" s="26">
        <f t="shared" si="1"/>
        <v>17</v>
      </c>
      <c r="K14" s="56">
        <v>10</v>
      </c>
      <c r="L14" s="57">
        <v>1</v>
      </c>
      <c r="M14" s="55">
        <v>22055.96</v>
      </c>
      <c r="N14" s="55">
        <v>1598</v>
      </c>
      <c r="O14" s="40">
        <f t="shared" si="2"/>
        <v>6389.327925840093</v>
      </c>
      <c r="P14" s="44">
        <v>41901</v>
      </c>
      <c r="Q14" s="54" t="s">
        <v>45</v>
      </c>
    </row>
    <row r="15" spans="1:17" ht="25.5" customHeight="1">
      <c r="A15" s="68">
        <f t="shared" si="3"/>
        <v>10</v>
      </c>
      <c r="B15" s="41">
        <v>10</v>
      </c>
      <c r="C15" s="4" t="s">
        <v>54</v>
      </c>
      <c r="D15" s="55">
        <v>20683</v>
      </c>
      <c r="E15" s="55">
        <v>1284</v>
      </c>
      <c r="F15" s="56">
        <v>56</v>
      </c>
      <c r="G15" s="40">
        <f t="shared" si="0"/>
        <v>5991.599073001159</v>
      </c>
      <c r="H15" s="40">
        <v>24629.2</v>
      </c>
      <c r="I15" s="58">
        <f>(D15-H15)/H15</f>
        <v>-0.16022444902798308</v>
      </c>
      <c r="J15" s="26">
        <f t="shared" si="1"/>
        <v>22.928571428571427</v>
      </c>
      <c r="K15" s="56">
        <v>5</v>
      </c>
      <c r="L15" s="57">
        <v>3</v>
      </c>
      <c r="M15" s="55">
        <v>90493.7</v>
      </c>
      <c r="N15" s="55">
        <v>6079</v>
      </c>
      <c r="O15" s="40">
        <f t="shared" si="2"/>
        <v>26214.86095017381</v>
      </c>
      <c r="P15" s="44">
        <v>41887</v>
      </c>
      <c r="Q15" s="54" t="s">
        <v>46</v>
      </c>
    </row>
    <row r="16" spans="1:17" ht="27" customHeight="1">
      <c r="A16" s="64"/>
      <c r="B16" s="41"/>
      <c r="C16" s="12" t="s">
        <v>20</v>
      </c>
      <c r="D16" s="39">
        <f>SUM(D6:D15)</f>
        <v>611028.5099999999</v>
      </c>
      <c r="E16" s="39">
        <f>SUM(E6:E15)</f>
        <v>39451</v>
      </c>
      <c r="F16" s="15"/>
      <c r="G16" s="39">
        <f>SUM(G6:G15)</f>
        <v>177007.1002317497</v>
      </c>
      <c r="H16" s="39">
        <v>497351.98000000004</v>
      </c>
      <c r="I16" s="13">
        <f>(D16-H16)/H16</f>
        <v>0.2285635416591683</v>
      </c>
      <c r="J16" s="15"/>
      <c r="K16" s="16"/>
      <c r="L16" s="15"/>
      <c r="M16" s="17"/>
      <c r="N16" s="17"/>
      <c r="O16" s="14"/>
      <c r="P16" s="23"/>
      <c r="Q16" s="35"/>
    </row>
    <row r="17" spans="1:17" ht="9" customHeight="1">
      <c r="A17" s="65"/>
      <c r="B17" s="42"/>
      <c r="C17" s="5"/>
      <c r="D17" s="6"/>
      <c r="E17" s="7"/>
      <c r="F17" s="8"/>
      <c r="G17" s="6"/>
      <c r="H17" s="6"/>
      <c r="I17" s="7"/>
      <c r="J17" s="8"/>
      <c r="K17" s="7"/>
      <c r="L17" s="8"/>
      <c r="M17" s="7"/>
      <c r="N17" s="7"/>
      <c r="O17" s="7"/>
      <c r="P17" s="24"/>
      <c r="Q17" s="36"/>
    </row>
    <row r="18" spans="1:17" ht="25.5" customHeight="1">
      <c r="A18" s="68">
        <f>A15+1</f>
        <v>11</v>
      </c>
      <c r="B18" s="41">
        <v>7</v>
      </c>
      <c r="C18" s="4" t="s">
        <v>58</v>
      </c>
      <c r="D18" s="29">
        <v>11486</v>
      </c>
      <c r="E18" s="29">
        <v>855</v>
      </c>
      <c r="F18" s="28">
        <v>84</v>
      </c>
      <c r="G18" s="40">
        <f aca="true" t="shared" si="5" ref="G18:G26">D18/3.452</f>
        <v>3327.3464658169178</v>
      </c>
      <c r="H18" s="29">
        <v>27214.379999999997</v>
      </c>
      <c r="I18" s="58">
        <f>(D18-H18)/H18</f>
        <v>-0.5779437194600795</v>
      </c>
      <c r="J18" s="26">
        <f aca="true" t="shared" si="6" ref="J18:J26">E18/F18</f>
        <v>10.178571428571429</v>
      </c>
      <c r="K18" s="28">
        <v>14</v>
      </c>
      <c r="L18" s="40">
        <v>3</v>
      </c>
      <c r="M18" s="29">
        <v>61643.78</v>
      </c>
      <c r="N18" s="29">
        <v>4509</v>
      </c>
      <c r="O18" s="40">
        <f aca="true" t="shared" si="7" ref="O18:O26">M18/3.452</f>
        <v>17857.410196987254</v>
      </c>
      <c r="P18" s="44">
        <v>41887</v>
      </c>
      <c r="Q18" s="54" t="s">
        <v>21</v>
      </c>
    </row>
    <row r="19" spans="1:17" ht="25.5" customHeight="1">
      <c r="A19" s="68">
        <f aca="true" t="shared" si="8" ref="A19:A26">A18+1</f>
        <v>12</v>
      </c>
      <c r="B19" s="41">
        <v>13</v>
      </c>
      <c r="C19" s="52" t="s">
        <v>70</v>
      </c>
      <c r="D19" s="29">
        <v>10638</v>
      </c>
      <c r="E19" s="29">
        <v>697</v>
      </c>
      <c r="F19" s="28">
        <v>63</v>
      </c>
      <c r="G19" s="40">
        <f t="shared" si="5"/>
        <v>3081.691772885284</v>
      </c>
      <c r="H19" s="29">
        <v>14752</v>
      </c>
      <c r="I19" s="58">
        <f>(D19-H19)/H19</f>
        <v>-0.27887744034707157</v>
      </c>
      <c r="J19" s="26">
        <f t="shared" si="6"/>
        <v>11.063492063492063</v>
      </c>
      <c r="K19" s="28">
        <v>8</v>
      </c>
      <c r="L19" s="40">
        <v>2</v>
      </c>
      <c r="M19" s="29">
        <v>25390</v>
      </c>
      <c r="N19" s="29">
        <v>1868</v>
      </c>
      <c r="O19" s="40">
        <f t="shared" si="7"/>
        <v>7355.156431054461</v>
      </c>
      <c r="P19" s="44">
        <v>41894</v>
      </c>
      <c r="Q19" s="54" t="s">
        <v>71</v>
      </c>
    </row>
    <row r="20" spans="1:17" ht="25.5" customHeight="1">
      <c r="A20" s="68">
        <f t="shared" si="8"/>
        <v>13</v>
      </c>
      <c r="B20" s="41">
        <v>11</v>
      </c>
      <c r="C20" s="4" t="s">
        <v>24</v>
      </c>
      <c r="D20" s="29">
        <v>9981.8</v>
      </c>
      <c r="E20" s="29">
        <v>601</v>
      </c>
      <c r="F20" s="28">
        <v>16</v>
      </c>
      <c r="G20" s="40">
        <f t="shared" si="5"/>
        <v>2891.5990730011586</v>
      </c>
      <c r="H20" s="29">
        <v>16818</v>
      </c>
      <c r="I20" s="58">
        <f aca="true" t="shared" si="9" ref="I20:I25">(D20-H20)/H20</f>
        <v>-0.40648115114758004</v>
      </c>
      <c r="J20" s="26">
        <f t="shared" si="6"/>
        <v>37.5625</v>
      </c>
      <c r="K20" s="28">
        <v>3</v>
      </c>
      <c r="L20" s="40">
        <v>6</v>
      </c>
      <c r="M20" s="29">
        <v>460147.5</v>
      </c>
      <c r="N20" s="29">
        <v>29041</v>
      </c>
      <c r="O20" s="40">
        <f t="shared" si="7"/>
        <v>133298.81228273464</v>
      </c>
      <c r="P20" s="44">
        <v>41866</v>
      </c>
      <c r="Q20" s="54" t="s">
        <v>4</v>
      </c>
    </row>
    <row r="21" spans="1:17" ht="25.5" customHeight="1">
      <c r="A21" s="68">
        <f t="shared" si="8"/>
        <v>14</v>
      </c>
      <c r="B21" s="41">
        <v>8</v>
      </c>
      <c r="C21" s="4" t="s">
        <v>56</v>
      </c>
      <c r="D21" s="55">
        <v>9721</v>
      </c>
      <c r="E21" s="55">
        <v>580</v>
      </c>
      <c r="F21" s="56">
        <v>49</v>
      </c>
      <c r="G21" s="40">
        <f t="shared" si="5"/>
        <v>2816.048667439166</v>
      </c>
      <c r="H21" s="40">
        <v>25830.98</v>
      </c>
      <c r="I21" s="58">
        <f t="shared" si="9"/>
        <v>-0.6236689432611539</v>
      </c>
      <c r="J21" s="26">
        <f t="shared" si="6"/>
        <v>11.83673469387755</v>
      </c>
      <c r="K21" s="56">
        <v>6</v>
      </c>
      <c r="L21" s="57">
        <v>4</v>
      </c>
      <c r="M21" s="55">
        <v>210317.4</v>
      </c>
      <c r="N21" s="55">
        <v>12812</v>
      </c>
      <c r="O21" s="40">
        <f t="shared" si="7"/>
        <v>60926.24565469293</v>
      </c>
      <c r="P21" s="44">
        <v>41880</v>
      </c>
      <c r="Q21" s="54" t="s">
        <v>33</v>
      </c>
    </row>
    <row r="22" spans="1:17" ht="25.5" customHeight="1">
      <c r="A22" s="68">
        <f t="shared" si="8"/>
        <v>15</v>
      </c>
      <c r="B22" s="41">
        <v>16</v>
      </c>
      <c r="C22" s="4" t="s">
        <v>51</v>
      </c>
      <c r="D22" s="55">
        <v>8659</v>
      </c>
      <c r="E22" s="55">
        <v>523</v>
      </c>
      <c r="F22" s="56">
        <v>20</v>
      </c>
      <c r="G22" s="40">
        <f t="shared" si="5"/>
        <v>2508.4009269988414</v>
      </c>
      <c r="H22" s="40">
        <v>7663.5</v>
      </c>
      <c r="I22" s="58">
        <f t="shared" si="9"/>
        <v>0.12990148104651922</v>
      </c>
      <c r="J22" s="26">
        <f t="shared" si="6"/>
        <v>26.15</v>
      </c>
      <c r="K22" s="56">
        <v>2</v>
      </c>
      <c r="L22" s="57">
        <v>5</v>
      </c>
      <c r="M22" s="55">
        <v>143982.56</v>
      </c>
      <c r="N22" s="55">
        <v>9542</v>
      </c>
      <c r="O22" s="40">
        <f t="shared" si="7"/>
        <v>41709.89571263036</v>
      </c>
      <c r="P22" s="44">
        <v>41873</v>
      </c>
      <c r="Q22" s="54" t="s">
        <v>45</v>
      </c>
    </row>
    <row r="23" spans="1:17" ht="25.5" customHeight="1">
      <c r="A23" s="68">
        <f t="shared" si="8"/>
        <v>16</v>
      </c>
      <c r="B23" s="41">
        <v>12</v>
      </c>
      <c r="C23" s="4" t="s">
        <v>49</v>
      </c>
      <c r="D23" s="29">
        <v>7079</v>
      </c>
      <c r="E23" s="29">
        <v>348</v>
      </c>
      <c r="F23" s="28">
        <v>15</v>
      </c>
      <c r="G23" s="40">
        <f t="shared" si="5"/>
        <v>2050.6952491309385</v>
      </c>
      <c r="H23" s="40">
        <v>16127.03</v>
      </c>
      <c r="I23" s="58">
        <f t="shared" si="9"/>
        <v>-0.5610475084376975</v>
      </c>
      <c r="J23" s="26">
        <f t="shared" si="6"/>
        <v>23.2</v>
      </c>
      <c r="K23" s="28">
        <v>2</v>
      </c>
      <c r="L23" s="40">
        <v>4</v>
      </c>
      <c r="M23" s="29">
        <v>151236.43</v>
      </c>
      <c r="N23" s="29">
        <v>8913</v>
      </c>
      <c r="O23" s="40">
        <f t="shared" si="7"/>
        <v>43811.248551564306</v>
      </c>
      <c r="P23" s="44">
        <v>41880</v>
      </c>
      <c r="Q23" s="54" t="s">
        <v>50</v>
      </c>
    </row>
    <row r="24" spans="1:17" ht="25.5" customHeight="1">
      <c r="A24" s="68">
        <f t="shared" si="8"/>
        <v>17</v>
      </c>
      <c r="B24" s="41">
        <v>15</v>
      </c>
      <c r="C24" s="4" t="s">
        <v>57</v>
      </c>
      <c r="D24" s="55">
        <v>6439</v>
      </c>
      <c r="E24" s="55">
        <v>708</v>
      </c>
      <c r="F24" s="56">
        <v>26</v>
      </c>
      <c r="G24" s="40">
        <f t="shared" si="5"/>
        <v>1865.295480880649</v>
      </c>
      <c r="H24" s="40">
        <v>9535</v>
      </c>
      <c r="I24" s="58">
        <f t="shared" si="9"/>
        <v>-0.324698479286838</v>
      </c>
      <c r="J24" s="26">
        <f t="shared" si="6"/>
        <v>27.23076923076923</v>
      </c>
      <c r="K24" s="56">
        <v>8</v>
      </c>
      <c r="L24" s="57">
        <v>4</v>
      </c>
      <c r="M24" s="55">
        <v>42540</v>
      </c>
      <c r="N24" s="55">
        <v>4693</v>
      </c>
      <c r="O24" s="40">
        <f t="shared" si="7"/>
        <v>12323.290845886442</v>
      </c>
      <c r="P24" s="44">
        <v>41880</v>
      </c>
      <c r="Q24" s="54" t="s">
        <v>3</v>
      </c>
    </row>
    <row r="25" spans="1:17" ht="25.5" customHeight="1">
      <c r="A25" s="68">
        <f t="shared" si="8"/>
        <v>18</v>
      </c>
      <c r="B25" s="41">
        <v>6</v>
      </c>
      <c r="C25" s="52" t="s">
        <v>0</v>
      </c>
      <c r="D25" s="55">
        <v>6328</v>
      </c>
      <c r="E25" s="55">
        <v>390</v>
      </c>
      <c r="F25" s="56">
        <v>27</v>
      </c>
      <c r="G25" s="40">
        <f t="shared" si="5"/>
        <v>1833.1402085747393</v>
      </c>
      <c r="H25" s="29">
        <v>36101.4</v>
      </c>
      <c r="I25" s="58">
        <f t="shared" si="9"/>
        <v>-0.8247159389940556</v>
      </c>
      <c r="J25" s="26">
        <f t="shared" si="6"/>
        <v>14.444444444444445</v>
      </c>
      <c r="K25" s="56">
        <v>4</v>
      </c>
      <c r="L25" s="57">
        <v>2</v>
      </c>
      <c r="M25" s="55">
        <v>42781.4</v>
      </c>
      <c r="N25" s="55">
        <v>3338</v>
      </c>
      <c r="O25" s="40">
        <f t="shared" si="7"/>
        <v>12393.221320973349</v>
      </c>
      <c r="P25" s="44">
        <v>41894</v>
      </c>
      <c r="Q25" s="54" t="s">
        <v>45</v>
      </c>
    </row>
    <row r="26" spans="1:17" ht="25.5" customHeight="1">
      <c r="A26" s="68">
        <f t="shared" si="8"/>
        <v>19</v>
      </c>
      <c r="B26" s="41" t="s">
        <v>48</v>
      </c>
      <c r="C26" s="52" t="s">
        <v>78</v>
      </c>
      <c r="D26" s="55">
        <v>3773.5</v>
      </c>
      <c r="E26" s="55">
        <v>244</v>
      </c>
      <c r="F26" s="56">
        <v>8</v>
      </c>
      <c r="G26" s="40">
        <f t="shared" si="5"/>
        <v>1093.1344148319815</v>
      </c>
      <c r="H26" s="55" t="s">
        <v>22</v>
      </c>
      <c r="I26" s="55" t="s">
        <v>22</v>
      </c>
      <c r="J26" s="26">
        <f t="shared" si="6"/>
        <v>30.5</v>
      </c>
      <c r="K26" s="56">
        <v>7</v>
      </c>
      <c r="L26" s="57" t="s">
        <v>82</v>
      </c>
      <c r="M26" s="55">
        <v>3773.5</v>
      </c>
      <c r="N26" s="55">
        <v>244</v>
      </c>
      <c r="O26" s="40">
        <f t="shared" si="7"/>
        <v>1093.1344148319815</v>
      </c>
      <c r="P26" s="44" t="s">
        <v>79</v>
      </c>
      <c r="Q26" s="54" t="s">
        <v>45</v>
      </c>
    </row>
    <row r="27" spans="1:17" ht="25.5" customHeight="1">
      <c r="A27" s="68">
        <f>A26+1</f>
        <v>20</v>
      </c>
      <c r="B27" s="41">
        <v>14</v>
      </c>
      <c r="C27" s="52" t="s">
        <v>55</v>
      </c>
      <c r="D27" s="55">
        <v>1877</v>
      </c>
      <c r="E27" s="55">
        <v>104</v>
      </c>
      <c r="F27" s="56">
        <v>6</v>
      </c>
      <c r="G27" s="40">
        <f>D27/3.452</f>
        <v>543.7427578215527</v>
      </c>
      <c r="H27" s="40">
        <v>9850</v>
      </c>
      <c r="I27" s="58">
        <f>(D27-H27)/H27</f>
        <v>-0.8094416243654823</v>
      </c>
      <c r="J27" s="26">
        <f>E27/F27</f>
        <v>17.333333333333332</v>
      </c>
      <c r="K27" s="28">
        <v>4</v>
      </c>
      <c r="L27" s="40">
        <v>4</v>
      </c>
      <c r="M27" s="55">
        <v>84552</v>
      </c>
      <c r="N27" s="55">
        <v>5874</v>
      </c>
      <c r="O27" s="40">
        <f>M27/3.452</f>
        <v>24493.626882966397</v>
      </c>
      <c r="P27" s="44">
        <v>41880</v>
      </c>
      <c r="Q27" s="54" t="s">
        <v>47</v>
      </c>
    </row>
    <row r="28" spans="1:17" ht="27" customHeight="1">
      <c r="A28" s="64"/>
      <c r="B28" s="41"/>
      <c r="C28" s="12" t="s">
        <v>7</v>
      </c>
      <c r="D28" s="39">
        <f>SUM(D18:D27)+D16</f>
        <v>687010.8099999999</v>
      </c>
      <c r="E28" s="39">
        <f>SUM(E18:E27)+E16</f>
        <v>44501</v>
      </c>
      <c r="F28" s="15"/>
      <c r="G28" s="39">
        <f>SUM(G18:G27)+G16</f>
        <v>199018.19524913095</v>
      </c>
      <c r="H28" s="39">
        <v>587547.51</v>
      </c>
      <c r="I28" s="13">
        <f>(D28-H28)/H28</f>
        <v>0.1692855442447538</v>
      </c>
      <c r="J28" s="15"/>
      <c r="K28" s="16"/>
      <c r="L28" s="15"/>
      <c r="M28" s="17"/>
      <c r="N28" s="17"/>
      <c r="O28" s="14"/>
      <c r="P28" s="23"/>
      <c r="Q28" s="35"/>
    </row>
    <row r="29" spans="1:17" ht="12" customHeight="1">
      <c r="A29" s="66"/>
      <c r="B29" s="43"/>
      <c r="C29" s="9"/>
      <c r="D29" s="10"/>
      <c r="E29" s="45">
        <f>SUM(E28:E28)</f>
        <v>44501</v>
      </c>
      <c r="F29" s="20">
        <v>3</v>
      </c>
      <c r="G29" s="10"/>
      <c r="H29" s="10"/>
      <c r="I29" s="19"/>
      <c r="J29" s="20"/>
      <c r="K29" s="31"/>
      <c r="L29" s="20"/>
      <c r="M29" s="21"/>
      <c r="N29" s="21"/>
      <c r="O29" s="21"/>
      <c r="P29" s="25"/>
      <c r="Q29" s="38"/>
    </row>
    <row r="30" spans="1:17" ht="25.5" customHeight="1">
      <c r="A30" s="68">
        <f>A27+1</f>
        <v>21</v>
      </c>
      <c r="B30" s="41" t="s">
        <v>5</v>
      </c>
      <c r="C30" s="4" t="s">
        <v>84</v>
      </c>
      <c r="D30" s="55">
        <v>1747</v>
      </c>
      <c r="E30" s="55">
        <v>185</v>
      </c>
      <c r="F30" s="56">
        <v>6</v>
      </c>
      <c r="G30" s="40">
        <f aca="true" t="shared" si="10" ref="G30:G38">D30/3.452</f>
        <v>506.08342989571264</v>
      </c>
      <c r="H30" s="55" t="s">
        <v>22</v>
      </c>
      <c r="I30" s="55" t="s">
        <v>22</v>
      </c>
      <c r="J30" s="26">
        <f aca="true" t="shared" si="11" ref="J30:J38">E30/F30</f>
        <v>30.833333333333332</v>
      </c>
      <c r="K30" s="56">
        <v>2</v>
      </c>
      <c r="L30" s="57">
        <v>1</v>
      </c>
      <c r="M30" s="55">
        <v>1747</v>
      </c>
      <c r="N30" s="55">
        <v>185</v>
      </c>
      <c r="O30" s="40">
        <f aca="true" t="shared" si="12" ref="O30:O38">M30/3.452</f>
        <v>506.08342989571264</v>
      </c>
      <c r="P30" s="44">
        <v>41901</v>
      </c>
      <c r="Q30" s="54" t="s">
        <v>85</v>
      </c>
    </row>
    <row r="31" spans="1:17" ht="25.5" customHeight="1">
      <c r="A31" s="68">
        <f aca="true" t="shared" si="13" ref="A31:A38">A30+1</f>
        <v>22</v>
      </c>
      <c r="B31" s="41">
        <v>23</v>
      </c>
      <c r="C31" s="4" t="s">
        <v>68</v>
      </c>
      <c r="D31" s="55">
        <v>1480</v>
      </c>
      <c r="E31" s="55">
        <v>222</v>
      </c>
      <c r="F31" s="56">
        <v>5</v>
      </c>
      <c r="G31" s="40">
        <f t="shared" si="10"/>
        <v>428.7369640787949</v>
      </c>
      <c r="H31" s="57">
        <v>1128</v>
      </c>
      <c r="I31" s="58">
        <f>(D31-H31)/H31</f>
        <v>0.3120567375886525</v>
      </c>
      <c r="J31" s="26">
        <f t="shared" si="11"/>
        <v>44.4</v>
      </c>
      <c r="K31" s="56">
        <v>1</v>
      </c>
      <c r="L31" s="57"/>
      <c r="M31" s="55">
        <v>628525.6</v>
      </c>
      <c r="N31" s="55">
        <v>55027</v>
      </c>
      <c r="O31" s="40">
        <f t="shared" si="12"/>
        <v>182075.7821552723</v>
      </c>
      <c r="P31" s="44">
        <v>41544</v>
      </c>
      <c r="Q31" s="54" t="s">
        <v>69</v>
      </c>
    </row>
    <row r="32" spans="1:17" ht="25.5" customHeight="1">
      <c r="A32" s="68">
        <f t="shared" si="13"/>
        <v>23</v>
      </c>
      <c r="B32" s="41" t="s">
        <v>48</v>
      </c>
      <c r="C32" s="52" t="s">
        <v>80</v>
      </c>
      <c r="D32" s="55">
        <v>1381</v>
      </c>
      <c r="E32" s="55">
        <v>92</v>
      </c>
      <c r="F32" s="56">
        <v>2</v>
      </c>
      <c r="G32" s="40">
        <f t="shared" si="10"/>
        <v>400.0579374275782</v>
      </c>
      <c r="H32" s="55" t="s">
        <v>22</v>
      </c>
      <c r="I32" s="55" t="s">
        <v>22</v>
      </c>
      <c r="J32" s="26">
        <f t="shared" si="11"/>
        <v>46</v>
      </c>
      <c r="K32" s="56">
        <v>2</v>
      </c>
      <c r="L32" s="57" t="s">
        <v>83</v>
      </c>
      <c r="M32" s="55">
        <v>1381</v>
      </c>
      <c r="N32" s="55">
        <v>92</v>
      </c>
      <c r="O32" s="40">
        <f t="shared" si="12"/>
        <v>400.0579374275782</v>
      </c>
      <c r="P32" s="44" t="s">
        <v>79</v>
      </c>
      <c r="Q32" s="59" t="s">
        <v>81</v>
      </c>
    </row>
    <row r="33" spans="1:17" ht="25.5" customHeight="1">
      <c r="A33" s="68">
        <f t="shared" si="13"/>
        <v>24</v>
      </c>
      <c r="B33" s="41">
        <v>25</v>
      </c>
      <c r="C33" s="52" t="s">
        <v>65</v>
      </c>
      <c r="D33" s="55">
        <v>741</v>
      </c>
      <c r="E33" s="55">
        <v>48</v>
      </c>
      <c r="F33" s="56">
        <v>6</v>
      </c>
      <c r="G33" s="40">
        <f t="shared" si="10"/>
        <v>214.65816917728853</v>
      </c>
      <c r="H33" s="55">
        <v>391</v>
      </c>
      <c r="I33" s="58">
        <f aca="true" t="shared" si="14" ref="I33:I39">(D33-H33)/H33</f>
        <v>0.8951406649616368</v>
      </c>
      <c r="J33" s="26">
        <f t="shared" si="11"/>
        <v>8</v>
      </c>
      <c r="K33" s="56">
        <v>2</v>
      </c>
      <c r="L33" s="57">
        <v>3</v>
      </c>
      <c r="M33" s="55">
        <v>3075</v>
      </c>
      <c r="N33" s="55">
        <v>240</v>
      </c>
      <c r="O33" s="40">
        <f t="shared" si="12"/>
        <v>890.7879490150638</v>
      </c>
      <c r="P33" s="44">
        <v>41887</v>
      </c>
      <c r="Q33" s="54" t="s">
        <v>66</v>
      </c>
    </row>
    <row r="34" spans="1:17" ht="25.5" customHeight="1">
      <c r="A34" s="68">
        <f t="shared" si="13"/>
        <v>25</v>
      </c>
      <c r="B34" s="41">
        <v>26</v>
      </c>
      <c r="C34" s="4" t="s">
        <v>63</v>
      </c>
      <c r="D34" s="55">
        <v>678</v>
      </c>
      <c r="E34" s="55">
        <v>46</v>
      </c>
      <c r="F34" s="56">
        <v>4</v>
      </c>
      <c r="G34" s="40">
        <f t="shared" si="10"/>
        <v>196.40787949015063</v>
      </c>
      <c r="H34" s="55">
        <v>381</v>
      </c>
      <c r="I34" s="58">
        <f t="shared" si="14"/>
        <v>0.7795275590551181</v>
      </c>
      <c r="J34" s="26">
        <f t="shared" si="11"/>
        <v>11.5</v>
      </c>
      <c r="K34" s="56">
        <v>1</v>
      </c>
      <c r="L34" s="57">
        <v>14</v>
      </c>
      <c r="M34" s="55">
        <v>59090.9</v>
      </c>
      <c r="N34" s="55">
        <v>3909</v>
      </c>
      <c r="O34" s="40">
        <f t="shared" si="12"/>
        <v>17117.87369640788</v>
      </c>
      <c r="P34" s="44">
        <v>41817</v>
      </c>
      <c r="Q34" s="54" t="s">
        <v>64</v>
      </c>
    </row>
    <row r="35" spans="1:17" ht="25.5" customHeight="1">
      <c r="A35" s="68">
        <f t="shared" si="13"/>
        <v>26</v>
      </c>
      <c r="B35" s="41">
        <v>20</v>
      </c>
      <c r="C35" s="4" t="s">
        <v>67</v>
      </c>
      <c r="D35" s="55">
        <v>585</v>
      </c>
      <c r="E35" s="55">
        <v>44</v>
      </c>
      <c r="F35" s="56">
        <v>9</v>
      </c>
      <c r="G35" s="40">
        <f t="shared" si="10"/>
        <v>169.46697566628043</v>
      </c>
      <c r="H35" s="55">
        <v>2296</v>
      </c>
      <c r="I35" s="58">
        <f t="shared" si="14"/>
        <v>-0.7452090592334495</v>
      </c>
      <c r="J35" s="26">
        <f t="shared" si="11"/>
        <v>4.888888888888889</v>
      </c>
      <c r="K35" s="56">
        <v>3</v>
      </c>
      <c r="L35" s="57">
        <v>8</v>
      </c>
      <c r="M35" s="55">
        <v>164282</v>
      </c>
      <c r="N35" s="55">
        <v>12984</v>
      </c>
      <c r="O35" s="40">
        <f t="shared" si="12"/>
        <v>47590.382387022015</v>
      </c>
      <c r="P35" s="44">
        <v>41852</v>
      </c>
      <c r="Q35" s="54" t="s">
        <v>47</v>
      </c>
    </row>
    <row r="36" spans="1:17" ht="25.5" customHeight="1">
      <c r="A36" s="68">
        <f t="shared" si="13"/>
        <v>27</v>
      </c>
      <c r="B36" s="41">
        <v>18</v>
      </c>
      <c r="C36" s="52" t="s">
        <v>6</v>
      </c>
      <c r="D36" s="55">
        <v>243</v>
      </c>
      <c r="E36" s="55">
        <v>36</v>
      </c>
      <c r="F36" s="56">
        <v>3</v>
      </c>
      <c r="G36" s="40">
        <f t="shared" si="10"/>
        <v>70.39397450753187</v>
      </c>
      <c r="H36" s="57">
        <v>3116</v>
      </c>
      <c r="I36" s="58">
        <f t="shared" si="14"/>
        <v>-0.92201540436457</v>
      </c>
      <c r="J36" s="26">
        <f t="shared" si="11"/>
        <v>12</v>
      </c>
      <c r="K36" s="56">
        <v>2</v>
      </c>
      <c r="L36" s="57">
        <v>12</v>
      </c>
      <c r="M36" s="55">
        <v>1298421.63</v>
      </c>
      <c r="N36" s="55">
        <v>89806</v>
      </c>
      <c r="O36" s="40">
        <f t="shared" si="12"/>
        <v>376136.0457705678</v>
      </c>
      <c r="P36" s="44">
        <v>41824</v>
      </c>
      <c r="Q36" s="59" t="s">
        <v>23</v>
      </c>
    </row>
    <row r="37" spans="1:17" ht="25.5" customHeight="1">
      <c r="A37" s="68">
        <f t="shared" si="13"/>
        <v>28</v>
      </c>
      <c r="B37" s="67">
        <v>29</v>
      </c>
      <c r="C37" s="4" t="s">
        <v>86</v>
      </c>
      <c r="D37" s="55">
        <v>12</v>
      </c>
      <c r="E37" s="55">
        <v>2</v>
      </c>
      <c r="F37" s="56">
        <v>1</v>
      </c>
      <c r="G37" s="40">
        <f t="shared" si="10"/>
        <v>3.476245654692932</v>
      </c>
      <c r="H37" s="55">
        <v>42</v>
      </c>
      <c r="I37" s="58">
        <f t="shared" si="14"/>
        <v>-0.7142857142857143</v>
      </c>
      <c r="J37" s="26">
        <f t="shared" si="11"/>
        <v>2</v>
      </c>
      <c r="K37" s="56">
        <v>1</v>
      </c>
      <c r="L37" s="57"/>
      <c r="M37" s="55">
        <v>892581.06</v>
      </c>
      <c r="N37" s="55">
        <v>62527</v>
      </c>
      <c r="O37" s="40">
        <f t="shared" si="12"/>
        <v>258569.25260718426</v>
      </c>
      <c r="P37" s="44">
        <v>41705</v>
      </c>
      <c r="Q37" s="54" t="s">
        <v>23</v>
      </c>
    </row>
    <row r="38" spans="1:17" ht="25.5" customHeight="1">
      <c r="A38" s="68">
        <f t="shared" si="13"/>
        <v>29</v>
      </c>
      <c r="B38" s="41">
        <v>28</v>
      </c>
      <c r="C38" s="4" t="s">
        <v>62</v>
      </c>
      <c r="D38" s="55">
        <v>12</v>
      </c>
      <c r="E38" s="55">
        <v>1</v>
      </c>
      <c r="F38" s="56">
        <v>1</v>
      </c>
      <c r="G38" s="40">
        <f t="shared" si="10"/>
        <v>3.476245654692932</v>
      </c>
      <c r="H38" s="55">
        <v>60</v>
      </c>
      <c r="I38" s="58">
        <f t="shared" si="14"/>
        <v>-0.8</v>
      </c>
      <c r="J38" s="26">
        <f t="shared" si="11"/>
        <v>1</v>
      </c>
      <c r="K38" s="56">
        <v>1</v>
      </c>
      <c r="L38" s="57"/>
      <c r="M38" s="55">
        <v>1466297.63</v>
      </c>
      <c r="N38" s="55">
        <v>102441</v>
      </c>
      <c r="O38" s="40">
        <f t="shared" si="12"/>
        <v>424767.5637311703</v>
      </c>
      <c r="P38" s="53">
        <v>41740</v>
      </c>
      <c r="Q38" s="54" t="s">
        <v>23</v>
      </c>
    </row>
    <row r="39" spans="1:17" ht="27" customHeight="1">
      <c r="A39" s="50"/>
      <c r="B39" s="41"/>
      <c r="C39" s="12" t="s">
        <v>8</v>
      </c>
      <c r="D39" s="39">
        <f>SUM(D30:D38)+D28</f>
        <v>693889.8099999999</v>
      </c>
      <c r="E39" s="39">
        <f>SUM(E30:E38)+E28</f>
        <v>45177</v>
      </c>
      <c r="F39" s="39"/>
      <c r="G39" s="39">
        <f>SUM(G30:G38)+G28</f>
        <v>201010.95307068367</v>
      </c>
      <c r="H39" s="39">
        <v>593745.51</v>
      </c>
      <c r="I39" s="13">
        <f t="shared" si="14"/>
        <v>0.16866535967573032</v>
      </c>
      <c r="J39" s="30"/>
      <c r="K39" s="32"/>
      <c r="L39" s="30"/>
      <c r="M39" s="33"/>
      <c r="N39" s="33"/>
      <c r="O39" s="40"/>
      <c r="P39" s="34"/>
      <c r="Q39" s="37"/>
    </row>
    <row r="40" spans="1:17" ht="12" customHeight="1">
      <c r="A40" s="51"/>
      <c r="B40" s="43"/>
      <c r="C40" s="9"/>
      <c r="D40" s="10"/>
      <c r="E40" s="18"/>
      <c r="F40" s="20"/>
      <c r="G40" s="10"/>
      <c r="H40" s="10"/>
      <c r="I40" s="19"/>
      <c r="J40" s="20"/>
      <c r="K40" s="31"/>
      <c r="L40" s="20"/>
      <c r="M40" s="21"/>
      <c r="N40" s="21"/>
      <c r="O40" s="21"/>
      <c r="P40" s="11"/>
      <c r="Q40" s="38"/>
    </row>
    <row r="41" ht="28.5"/>
    <row r="42" ht="28.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2014-09-29T10:19:08Z</dcterms:modified>
  <cp:category/>
  <cp:version/>
  <cp:contentType/>
  <cp:contentStatus/>
</cp:coreProperties>
</file>