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100" windowWidth="25500" windowHeight="7180" tabRatio="601" activeTab="0"/>
  </bookViews>
  <sheets>
    <sheet name="November 7-13...Lapkričio 7-1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<sst xmlns="http://schemas.openxmlformats.org/spreadsheetml/2006/main" count="130" uniqueCount="102">
  <si>
    <t>Theatrical Film Distribution /
20th Century Fox</t>
  </si>
  <si>
    <t xml:space="preserve">November 7th - 13th Lithuanian top-30 </t>
  </si>
  <si>
    <t>Lapkričio 7 - 13 d. Lietuvos kino teatruose rodytų filmų top-30</t>
  </si>
  <si>
    <t>October 31 -
November 6
GBO
(Lt)</t>
  </si>
  <si>
    <t>Ida</t>
  </si>
  <si>
    <t>Kino pasaka</t>
  </si>
  <si>
    <t>Pre-views</t>
  </si>
  <si>
    <t>Tarp žvaigždžių
(Interstellar)</t>
  </si>
  <si>
    <t>Mėnesienos magija
(Magic in the Moonlight)</t>
  </si>
  <si>
    <t>Karti, karti 2
(Горько, горько 2 / Kiss Them All 2)</t>
  </si>
  <si>
    <t>Stounhersto beprotnamis
(Stonehearst Asylum)</t>
  </si>
  <si>
    <t>Šimto žingsnių kelionė
(The Hundred Foot Journey)</t>
  </si>
  <si>
    <t>ACME Film /
Warner Bros.</t>
  </si>
  <si>
    <t>Nematomas frontas
(The Invisible Front)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</si>
  <si>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</si>
  <si>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</si>
  <si>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</si>
  <si>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</si>
  <si>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</si>
  <si>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</si>
  <si>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</si>
  <si>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</si>
  <si>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</si>
  <si>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</si>
  <si>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</si>
  <si>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</si>
  <si>
    <t>Sparnai: ugnies tramdytojai
(Planes: Fire &amp; Rescue)</t>
  </si>
  <si>
    <t>Įniršis
(Fury)</t>
  </si>
  <si>
    <t>-</t>
  </si>
  <si>
    <t>Mažylio Nikolia atostogos
(Nicholas on Holiday / Nicholas on Holiday)</t>
  </si>
  <si>
    <t>Garsų pasaulio įrašai</t>
  </si>
  <si>
    <t>Rūsys
(The Basement)</t>
  </si>
  <si>
    <t>Incognito Films</t>
  </si>
  <si>
    <t>Atostogos Italijoje
(A Trip to Italy)</t>
  </si>
  <si>
    <t>-</t>
  </si>
  <si>
    <t>Prior Entertainment</t>
  </si>
  <si>
    <t>N</t>
  </si>
  <si>
    <t>Theatrical Film Distribution /
WDSMPI</t>
  </si>
  <si>
    <t>-</t>
  </si>
  <si>
    <t>TOTAL:</t>
  </si>
  <si>
    <t>Radviliada</t>
  </si>
  <si>
    <t>Amazonės džiunglės
(Amazonia)</t>
  </si>
  <si>
    <t>Dingusi
(Gone Girl)</t>
  </si>
  <si>
    <t>Anabelė
(Annabelle)</t>
  </si>
  <si>
    <t>Garsų pasaulio įrašai</t>
  </si>
  <si>
    <t>Lošėjas
(The Gambler)</t>
  </si>
  <si>
    <t>Ekskursantė
(The Excursionist)</t>
  </si>
  <si>
    <t>Cinemark</t>
  </si>
  <si>
    <t>John Wick</t>
  </si>
  <si>
    <t>Lapkričio
7 - 13 d. 
pajamos
(Lt)</t>
  </si>
  <si>
    <t>Lapkričio
7 - 13 d.  
pajamos
(Eur)</t>
  </si>
  <si>
    <t>Spalio 31 -
lapkričio 6 d. 
pajamos
(Lt)</t>
  </si>
  <si>
    <t>Lapkričio
7 - 13 d. 
žiūrovų
sk.</t>
  </si>
  <si>
    <t>Redirected. Pasaulinė versija
(Redirected. International Cut)</t>
  </si>
  <si>
    <t>-</t>
  </si>
  <si>
    <t>2014.11.07</t>
  </si>
  <si>
    <t>Kino kultas</t>
  </si>
  <si>
    <t>Dviejų naktų nuotykis
(Two Night Stand)</t>
  </si>
  <si>
    <t>Džesabelė: dvasios prakeiksmas
(Jessabelle)</t>
  </si>
  <si>
    <t>2014.11.07</t>
  </si>
  <si>
    <t>ACME Film</t>
  </si>
  <si>
    <t>Pre-views</t>
  </si>
  <si>
    <t>Theatrical Film Distribution</t>
  </si>
  <si>
    <t>Šefas ant ratų. Virtuvė Los Andžele
(Chef)</t>
  </si>
  <si>
    <t>Atostogos
(Walking On Sunshine)</t>
  </si>
  <si>
    <t>Incognito Films</t>
  </si>
  <si>
    <t>November
7 - 13
GBO
(Lt)</t>
  </si>
  <si>
    <t>November
7 - 13
GBO
(Eur)</t>
  </si>
  <si>
    <t>November
7 - 13
ADM</t>
  </si>
  <si>
    <t>Gustavo nuotykiai
(Adventures of Gustav)</t>
  </si>
  <si>
    <t>Drakula. Pradžia
(Dracula Untold)</t>
  </si>
  <si>
    <t>Top Film / Incognito Films</t>
  </si>
  <si>
    <t>Plastikas
(Plastic)</t>
  </si>
  <si>
    <t>Top Film / Incognito Films</t>
  </si>
  <si>
    <t>Su meile, Rouzė
(Love, Rosie)</t>
  </si>
  <si>
    <t>P</t>
  </si>
  <si>
    <t>ACME Film</t>
  </si>
  <si>
    <t>Dėžinukai
(Boxtrolls)</t>
  </si>
  <si>
    <t>Bėgantis labirintu
(Maze Runner)</t>
  </si>
  <si>
    <t>ACME Film /
Sony</t>
  </si>
  <si>
    <t>Mergaitė su katinu
(Incompresa)</t>
  </si>
  <si>
    <t>A-One Films</t>
  </si>
  <si>
    <t>Forum Cinemas /
Universal</t>
  </si>
  <si>
    <t>Apsimeskime farais
(Let’s Be Cops)</t>
  </si>
  <si>
    <t>Theatrical Film Distribution /
20th Century Fox</t>
  </si>
  <si>
    <t>Nominum</t>
  </si>
  <si>
    <t>TOTAL (top20):</t>
  </si>
  <si>
    <t>TOTAL (top30):</t>
  </si>
  <si>
    <t>Movie</t>
  </si>
  <si>
    <t>Change</t>
  </si>
  <si>
    <t>Show count</t>
  </si>
  <si>
    <t>Average ADM</t>
  </si>
  <si>
    <t>DCO count</t>
  </si>
  <si>
    <t>Aleksandras ir baisiai, labai siaubingai nesėkminga diena
(Alexander and the Terrible, Horrible, No Good, Very Bad Day)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</si>
  <si>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</si>
  <si>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</si>
  <si>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</si>
  <si>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</si>
  <si>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</si>
  <si>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</si>
  <si>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</si>
  <si>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Incognito Films</t>
  </si>
</sst>
</file>

<file path=xl/styles.xml><?xml version="1.0" encoding="utf-8"?>
<styleSheet xmlns="http://schemas.openxmlformats.org/spreadsheetml/2006/main">
  <numFmts count="63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_(&quot;LTL&quot;* #,##0_);_(&quot;LTL&quot;* \(#,##0\);_(&quot;LTL&quot;* &quot;-&quot;_);_(@_)"/>
    <numFmt numFmtId="165" formatCode="_(* #,##0_);_(* \(#,##0\);_(* &quot;-&quot;_);_(@_)"/>
    <numFmt numFmtId="166" formatCode="_(&quot;LTL&quot;* #,##0.00_);_(&quot;LTL&quot;* \(#,##0.00\);_(&quot;LTL&quot;* &quot;-&quot;??_);_(@_)"/>
    <numFmt numFmtId="167" formatCode="_(* #,##0.00_);_(* \(#,##0.00\);_(* &quot;-&quot;??_);_(@_)"/>
    <numFmt numFmtId="168" formatCode="#,##0&quot;LTL&quot;;\-#,##0&quot;LTL&quot;"/>
    <numFmt numFmtId="169" formatCode="#,##0&quot;LTL&quot;;[Red]\-#,##0&quot;LTL&quot;"/>
    <numFmt numFmtId="170" formatCode="#,##0.00&quot;LTL&quot;;\-#,##0.00&quot;LTL&quot;"/>
    <numFmt numFmtId="171" formatCode="#,##0.00&quot;LTL&quot;;[Red]\-#,##0.00&quot;LTL&quot;"/>
    <numFmt numFmtId="172" formatCode="_-* #,##0&quot;LTL&quot;_-;\-* #,##0&quot;LTL&quot;_-;_-* &quot;-&quot;&quot;LTL&quot;_-;_-@_-"/>
    <numFmt numFmtId="173" formatCode="_-* #,##0_L_T_L_-;\-* #,##0_L_T_L_-;_-* &quot;-&quot;_L_T_L_-;_-@_-"/>
    <numFmt numFmtId="174" formatCode="_-* #,##0.00&quot;LTL&quot;_-;\-* #,##0.00&quot;LTL&quot;_-;_-* &quot;-&quot;??&quot;LTL&quot;_-;_-@_-"/>
    <numFmt numFmtId="175" formatCode="_-* #,##0.00_L_T_L_-;\-* #,##0.00_L_T_L_-;_-* &quot;-&quot;??_L_T_L_-;_-@_-"/>
    <numFmt numFmtId="176" formatCode="#,##0&quot;Lt&quot;;\-#,##0&quot;Lt&quot;"/>
    <numFmt numFmtId="177" formatCode="#,##0&quot;Lt&quot;;[Red]\-#,##0&quot;Lt&quot;"/>
    <numFmt numFmtId="178" formatCode="#,##0.00&quot;Lt&quot;;\-#,##0.00&quot;Lt&quot;"/>
    <numFmt numFmtId="179" formatCode="#,##0.00&quot;Lt&quot;;[Red]\-#,##0.00&quot;Lt&quot;"/>
    <numFmt numFmtId="180" formatCode="_-* #,##0&quot;Lt&quot;_-;\-* #,##0&quot;Lt&quot;_-;_-* &quot;-&quot;&quot;Lt&quot;_-;_-@_-"/>
    <numFmt numFmtId="181" formatCode="_-* #,##0_L_t_-;\-* #,##0_L_t_-;_-* &quot;-&quot;_L_t_-;_-@_-"/>
    <numFmt numFmtId="182" formatCode="_-* #,##0.00&quot;Lt&quot;_-;\-* #,##0.00&quot;Lt&quot;_-;_-* &quot;-&quot;??&quot;Lt&quot;_-;_-@_-"/>
    <numFmt numFmtId="183" formatCode="_-* #,##0.00_L_t_-;\-* #,##0.00_L_t_-;_-* &quot;-&quot;??_L_t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Lt&quot;;\-#,##0\ &quot;Lt&quot;"/>
    <numFmt numFmtId="193" formatCode="#,##0\ &quot;Lt&quot;;[Red]\-#,##0\ &quot;Lt&quot;"/>
    <numFmt numFmtId="194" formatCode="#,##0.00\ &quot;Lt&quot;;\-#,##0.00\ &quot;Lt&quot;"/>
    <numFmt numFmtId="195" formatCode="#,##0.00\ &quot;Lt&quot;;[Red]\-#,##0.00\ &quot;Lt&quot;"/>
    <numFmt numFmtId="196" formatCode="_-* #,##0\ &quot;Lt&quot;_-;\-* #,##0\ &quot;Lt&quot;_-;_-* &quot;-&quot;\ &quot;Lt&quot;_-;_-@_-"/>
    <numFmt numFmtId="197" formatCode="_-* #,##0\ _L_t_-;\-* #,##0\ _L_t_-;_-* &quot;-&quot;\ _L_t_-;_-@_-"/>
    <numFmt numFmtId="198" formatCode="_-* #,##0.00\ &quot;Lt&quot;_-;\-* #,##0.00\ &quot;Lt&quot;_-;_-* &quot;-&quot;??\ &quot;Lt&quot;_-;_-@_-"/>
    <numFmt numFmtId="199" formatCode="_-* #,##0.00\ _L_t_-;\-* #,##0.00\ _L_t_-;_-* &quot;-&quot;??\ _L_t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yyyy\.mm\.dd"/>
    <numFmt numFmtId="207" formatCode="yyyy/mm/dd;@"/>
    <numFmt numFmtId="208" formatCode="#,##0.0"/>
    <numFmt numFmtId="209" formatCode="[$-427]yyyy\ &quot;m.&quot;\ mmmm\ d\ &quot;d.&quot;"/>
    <numFmt numFmtId="210" formatCode="yyyy\.mm\.dd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yyyy/mm/dd"/>
    <numFmt numFmtId="216" formatCode="#,##0.00\ &quot;Lt&quot;"/>
    <numFmt numFmtId="217" formatCode="General"/>
    <numFmt numFmtId="218" formatCode="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10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11.07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edvinui10.11-16.11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7-9 ... LapkrIčio 7-9"/>
      <sheetName val="November 7-9 ...LapkrIčio 7-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.11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61.7109375" style="3" customWidth="1"/>
    <col min="4" max="5" width="13.421875" style="3" bestFit="1" customWidth="1"/>
    <col min="6" max="6" width="14.00390625" style="3" bestFit="1" customWidth="1"/>
    <col min="7" max="7" width="10.8515625" style="3" customWidth="1"/>
    <col min="8" max="8" width="13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1</v>
      </c>
    </row>
    <row r="2" spans="1:11" ht="19.5">
      <c r="A2" s="1" t="s">
        <v>2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6"/>
      <c r="B4" s="47"/>
      <c r="C4" s="48" t="s">
        <v>88</v>
      </c>
      <c r="D4" s="48" t="s">
        <v>66</v>
      </c>
      <c r="E4" s="48" t="s">
        <v>67</v>
      </c>
      <c r="F4" s="48" t="s">
        <v>3</v>
      </c>
      <c r="G4" s="48" t="s">
        <v>89</v>
      </c>
      <c r="H4" s="48" t="s">
        <v>68</v>
      </c>
      <c r="I4" s="48" t="s">
        <v>90</v>
      </c>
      <c r="J4" s="48" t="s">
        <v>91</v>
      </c>
      <c r="K4" s="48" t="s">
        <v>92</v>
      </c>
      <c r="L4" s="48" t="s">
        <v>94</v>
      </c>
      <c r="M4" s="48" t="s">
        <v>95</v>
      </c>
      <c r="N4" s="48" t="s">
        <v>96</v>
      </c>
      <c r="O4" s="48" t="s">
        <v>97</v>
      </c>
      <c r="P4" s="48" t="s">
        <v>98</v>
      </c>
      <c r="Q4" s="49" t="s">
        <v>99</v>
      </c>
    </row>
    <row r="5" spans="1:17" ht="61.5" customHeight="1" thickBot="1">
      <c r="A5" s="59"/>
      <c r="B5" s="60"/>
      <c r="C5" s="61" t="s">
        <v>22</v>
      </c>
      <c r="D5" s="61" t="s">
        <v>49</v>
      </c>
      <c r="E5" s="61" t="s">
        <v>50</v>
      </c>
      <c r="F5" s="61" t="s">
        <v>51</v>
      </c>
      <c r="G5" s="61" t="s">
        <v>23</v>
      </c>
      <c r="H5" s="61" t="s">
        <v>52</v>
      </c>
      <c r="I5" s="61" t="s">
        <v>19</v>
      </c>
      <c r="J5" s="61" t="s">
        <v>17</v>
      </c>
      <c r="K5" s="61" t="s">
        <v>20</v>
      </c>
      <c r="L5" s="61" t="s">
        <v>24</v>
      </c>
      <c r="M5" s="61" t="s">
        <v>14</v>
      </c>
      <c r="N5" s="61" t="s">
        <v>15</v>
      </c>
      <c r="O5" s="61" t="s">
        <v>21</v>
      </c>
      <c r="P5" s="61" t="s">
        <v>16</v>
      </c>
      <c r="Q5" s="62" t="s">
        <v>18</v>
      </c>
    </row>
    <row r="6" spans="1:17" ht="25.5" customHeight="1">
      <c r="A6" s="66">
        <v>1</v>
      </c>
      <c r="B6" s="70" t="s">
        <v>36</v>
      </c>
      <c r="C6" s="4" t="s">
        <v>7</v>
      </c>
      <c r="D6" s="54">
        <v>357591.76</v>
      </c>
      <c r="E6" s="40">
        <f aca="true" t="shared" si="0" ref="E6:E15">D6/3.452</f>
        <v>103589.73348783315</v>
      </c>
      <c r="F6" s="54" t="s">
        <v>34</v>
      </c>
      <c r="G6" s="57" t="s">
        <v>34</v>
      </c>
      <c r="H6" s="54">
        <v>21115</v>
      </c>
      <c r="I6" s="55">
        <v>278</v>
      </c>
      <c r="J6" s="26">
        <f aca="true" t="shared" si="1" ref="J6:J15">H6/I6</f>
        <v>75.95323741007195</v>
      </c>
      <c r="K6" s="55">
        <v>12</v>
      </c>
      <c r="L6" s="56">
        <v>1</v>
      </c>
      <c r="M6" s="54">
        <v>375335.26</v>
      </c>
      <c r="N6" s="54">
        <v>22149</v>
      </c>
      <c r="O6" s="40">
        <f>M6/3.452</f>
        <v>108729.79721900348</v>
      </c>
      <c r="P6" s="44" t="s">
        <v>55</v>
      </c>
      <c r="Q6" s="58" t="s">
        <v>12</v>
      </c>
    </row>
    <row r="7" spans="1:17" ht="25.5" customHeight="1">
      <c r="A7" s="66">
        <f>A6+1</f>
        <v>2</v>
      </c>
      <c r="B7" s="70" t="s">
        <v>36</v>
      </c>
      <c r="C7" s="52" t="s">
        <v>53</v>
      </c>
      <c r="D7" s="54">
        <v>237537.7</v>
      </c>
      <c r="E7" s="40">
        <f t="shared" si="0"/>
        <v>68811.61645422944</v>
      </c>
      <c r="F7" s="54" t="s">
        <v>54</v>
      </c>
      <c r="G7" s="57" t="s">
        <v>34</v>
      </c>
      <c r="H7" s="54">
        <v>14771</v>
      </c>
      <c r="I7" s="55">
        <v>189</v>
      </c>
      <c r="J7" s="26">
        <f t="shared" si="1"/>
        <v>78.15343915343915</v>
      </c>
      <c r="K7" s="55">
        <v>11</v>
      </c>
      <c r="L7" s="56">
        <v>1</v>
      </c>
      <c r="M7" s="54">
        <v>237537.7</v>
      </c>
      <c r="N7" s="54">
        <v>14771</v>
      </c>
      <c r="O7" s="40">
        <f aca="true" t="shared" si="2" ref="O7:O12">M7/3.452</f>
        <v>68811.61645422944</v>
      </c>
      <c r="P7" s="44" t="s">
        <v>55</v>
      </c>
      <c r="Q7" s="58" t="s">
        <v>56</v>
      </c>
    </row>
    <row r="8" spans="1:17" ht="25.5" customHeight="1">
      <c r="A8" s="66">
        <f aca="true" t="shared" si="3" ref="A8:A15">A7+1</f>
        <v>3</v>
      </c>
      <c r="B8" s="41">
        <v>1</v>
      </c>
      <c r="C8" s="52" t="s">
        <v>27</v>
      </c>
      <c r="D8" s="54">
        <v>82352.6</v>
      </c>
      <c r="E8" s="40">
        <f t="shared" si="0"/>
        <v>23856.488991888764</v>
      </c>
      <c r="F8" s="54">
        <v>127636</v>
      </c>
      <c r="G8" s="57">
        <f>(D8-F8)/F8</f>
        <v>-0.3547854837193268</v>
      </c>
      <c r="H8" s="54">
        <v>5044</v>
      </c>
      <c r="I8" s="55">
        <v>152</v>
      </c>
      <c r="J8" s="26">
        <f t="shared" si="1"/>
        <v>33.18421052631579</v>
      </c>
      <c r="K8" s="55">
        <v>11</v>
      </c>
      <c r="L8" s="56">
        <v>3</v>
      </c>
      <c r="M8" s="54">
        <v>450773.3</v>
      </c>
      <c r="N8" s="54">
        <v>27929</v>
      </c>
      <c r="O8" s="40">
        <f t="shared" si="2"/>
        <v>130583.22711471611</v>
      </c>
      <c r="P8" s="44">
        <v>41936</v>
      </c>
      <c r="Q8" s="53" t="s">
        <v>25</v>
      </c>
    </row>
    <row r="9" spans="1:17" ht="25.5" customHeight="1">
      <c r="A9" s="66">
        <f t="shared" si="3"/>
        <v>4</v>
      </c>
      <c r="B9" s="70" t="s">
        <v>36</v>
      </c>
      <c r="C9" s="52" t="s">
        <v>58</v>
      </c>
      <c r="D9" s="54">
        <v>79738.46</v>
      </c>
      <c r="E9" s="40">
        <f t="shared" si="0"/>
        <v>23099.206257242182</v>
      </c>
      <c r="F9" s="54" t="s">
        <v>54</v>
      </c>
      <c r="G9" s="57" t="s">
        <v>34</v>
      </c>
      <c r="H9" s="54">
        <v>4830</v>
      </c>
      <c r="I9" s="55">
        <v>200</v>
      </c>
      <c r="J9" s="26">
        <f t="shared" si="1"/>
        <v>24.15</v>
      </c>
      <c r="K9" s="55">
        <v>11</v>
      </c>
      <c r="L9" s="56">
        <v>1</v>
      </c>
      <c r="M9" s="54">
        <v>79738.46</v>
      </c>
      <c r="N9" s="54">
        <v>4830</v>
      </c>
      <c r="O9" s="40">
        <f t="shared" si="2"/>
        <v>23099.206257242182</v>
      </c>
      <c r="P9" s="44" t="s">
        <v>59</v>
      </c>
      <c r="Q9" s="53" t="s">
        <v>60</v>
      </c>
    </row>
    <row r="10" spans="1:17" ht="25.5" customHeight="1">
      <c r="A10" s="66">
        <f t="shared" si="3"/>
        <v>5</v>
      </c>
      <c r="B10" s="41">
        <v>3</v>
      </c>
      <c r="C10" s="52" t="s">
        <v>69</v>
      </c>
      <c r="D10" s="54">
        <v>61838.39</v>
      </c>
      <c r="E10" s="40">
        <f t="shared" si="0"/>
        <v>17913.786210892238</v>
      </c>
      <c r="F10" s="54">
        <v>86649.08</v>
      </c>
      <c r="G10" s="57">
        <f aca="true" t="shared" si="4" ref="G10:G16">(D10-F10)/F10</f>
        <v>-0.28633529634705873</v>
      </c>
      <c r="H10" s="54">
        <v>4952</v>
      </c>
      <c r="I10" s="55">
        <v>223</v>
      </c>
      <c r="J10" s="26">
        <f t="shared" si="1"/>
        <v>22.206278026905828</v>
      </c>
      <c r="K10" s="55">
        <v>13</v>
      </c>
      <c r="L10" s="56">
        <v>4</v>
      </c>
      <c r="M10" s="54">
        <v>706681.35</v>
      </c>
      <c r="N10" s="54">
        <v>54530</v>
      </c>
      <c r="O10" s="40">
        <f t="shared" si="2"/>
        <v>204716.4976825029</v>
      </c>
      <c r="P10" s="44">
        <v>41929</v>
      </c>
      <c r="Q10" s="53" t="s">
        <v>25</v>
      </c>
    </row>
    <row r="11" spans="1:17" ht="25.5" customHeight="1">
      <c r="A11" s="66">
        <f t="shared" si="3"/>
        <v>6</v>
      </c>
      <c r="B11" s="41">
        <v>2</v>
      </c>
      <c r="C11" s="52" t="s">
        <v>9</v>
      </c>
      <c r="D11" s="54">
        <v>57640.5</v>
      </c>
      <c r="E11" s="40">
        <f t="shared" si="0"/>
        <v>16697.71147161066</v>
      </c>
      <c r="F11" s="54">
        <v>98331.1</v>
      </c>
      <c r="G11" s="57">
        <f t="shared" si="4"/>
        <v>-0.41381211030894605</v>
      </c>
      <c r="H11" s="54">
        <v>3329</v>
      </c>
      <c r="I11" s="55">
        <v>112</v>
      </c>
      <c r="J11" s="26">
        <f t="shared" si="1"/>
        <v>29.723214285714285</v>
      </c>
      <c r="K11" s="55">
        <v>5</v>
      </c>
      <c r="L11" s="56">
        <v>2</v>
      </c>
      <c r="M11" s="54">
        <v>155971.6</v>
      </c>
      <c r="N11" s="54">
        <v>8981</v>
      </c>
      <c r="O11" s="40">
        <f>M11/3.452</f>
        <v>45182.96639629201</v>
      </c>
      <c r="P11" s="44">
        <v>41943</v>
      </c>
      <c r="Q11" s="53" t="s">
        <v>71</v>
      </c>
    </row>
    <row r="12" spans="1:17" ht="25.5" customHeight="1">
      <c r="A12" s="66">
        <f t="shared" si="3"/>
        <v>7</v>
      </c>
      <c r="B12" s="41">
        <v>5</v>
      </c>
      <c r="C12" s="4" t="s">
        <v>74</v>
      </c>
      <c r="D12" s="54">
        <v>42199.96</v>
      </c>
      <c r="E12" s="40">
        <f t="shared" si="0"/>
        <v>12224.78563151796</v>
      </c>
      <c r="F12" s="54">
        <v>75378.5</v>
      </c>
      <c r="G12" s="57">
        <f t="shared" si="4"/>
        <v>-0.4401591965878865</v>
      </c>
      <c r="H12" s="54">
        <v>2660</v>
      </c>
      <c r="I12" s="55">
        <v>109</v>
      </c>
      <c r="J12" s="26">
        <f t="shared" si="1"/>
        <v>24.40366972477064</v>
      </c>
      <c r="K12" s="55">
        <v>10</v>
      </c>
      <c r="L12" s="56">
        <v>2</v>
      </c>
      <c r="M12" s="54">
        <v>135231.96</v>
      </c>
      <c r="N12" s="54">
        <v>8601</v>
      </c>
      <c r="O12" s="40">
        <f t="shared" si="2"/>
        <v>39174.95944380069</v>
      </c>
      <c r="P12" s="44">
        <v>41943</v>
      </c>
      <c r="Q12" s="58" t="s">
        <v>76</v>
      </c>
    </row>
    <row r="13" spans="1:17" ht="25.5" customHeight="1">
      <c r="A13" s="66">
        <f t="shared" si="3"/>
        <v>8</v>
      </c>
      <c r="B13" s="41">
        <v>7</v>
      </c>
      <c r="C13" s="4" t="s">
        <v>77</v>
      </c>
      <c r="D13" s="54">
        <v>33748.25</v>
      </c>
      <c r="E13" s="40">
        <f t="shared" si="0"/>
        <v>9776.433951332561</v>
      </c>
      <c r="F13" s="54">
        <v>35657.92</v>
      </c>
      <c r="G13" s="57">
        <f t="shared" si="4"/>
        <v>-0.05355528308998389</v>
      </c>
      <c r="H13" s="54">
        <v>2300</v>
      </c>
      <c r="I13" s="55">
        <v>108</v>
      </c>
      <c r="J13" s="26">
        <f t="shared" si="1"/>
        <v>21.296296296296298</v>
      </c>
      <c r="K13" s="55">
        <v>14</v>
      </c>
      <c r="L13" s="56">
        <v>8</v>
      </c>
      <c r="M13" s="54">
        <v>546515.78</v>
      </c>
      <c r="N13" s="54">
        <v>37306</v>
      </c>
      <c r="O13" s="40">
        <f>M13/3.452</f>
        <v>158318.59212050986</v>
      </c>
      <c r="P13" s="44">
        <v>41901</v>
      </c>
      <c r="Q13" s="53" t="s">
        <v>82</v>
      </c>
    </row>
    <row r="14" spans="1:17" ht="25.5" customHeight="1">
      <c r="A14" s="66">
        <f t="shared" si="3"/>
        <v>9</v>
      </c>
      <c r="B14" s="41">
        <v>4</v>
      </c>
      <c r="C14" s="52" t="s">
        <v>10</v>
      </c>
      <c r="D14" s="54">
        <v>28600</v>
      </c>
      <c r="E14" s="40">
        <f t="shared" si="0"/>
        <v>8285.052143684821</v>
      </c>
      <c r="F14" s="54">
        <v>86335</v>
      </c>
      <c r="G14" s="57">
        <f t="shared" si="4"/>
        <v>-0.6687322638559101</v>
      </c>
      <c r="H14" s="54">
        <v>1863</v>
      </c>
      <c r="I14" s="55">
        <v>91</v>
      </c>
      <c r="J14" s="26">
        <f t="shared" si="1"/>
        <v>20.47252747252747</v>
      </c>
      <c r="K14" s="55">
        <v>12</v>
      </c>
      <c r="L14" s="56">
        <v>2</v>
      </c>
      <c r="M14" s="54">
        <v>115062</v>
      </c>
      <c r="N14" s="54">
        <v>7418</v>
      </c>
      <c r="O14" s="40">
        <f>M14/3.452</f>
        <v>33331.98146002318</v>
      </c>
      <c r="P14" s="44">
        <v>41943</v>
      </c>
      <c r="Q14" s="53" t="s">
        <v>30</v>
      </c>
    </row>
    <row r="15" spans="1:17" ht="25.5" customHeight="1">
      <c r="A15" s="66">
        <f t="shared" si="3"/>
        <v>10</v>
      </c>
      <c r="B15" s="41">
        <v>8</v>
      </c>
      <c r="C15" s="52" t="s">
        <v>42</v>
      </c>
      <c r="D15" s="54">
        <v>18726</v>
      </c>
      <c r="E15" s="40">
        <f t="shared" si="0"/>
        <v>5424.68134414832</v>
      </c>
      <c r="F15" s="54">
        <v>32088</v>
      </c>
      <c r="G15" s="57">
        <f t="shared" si="4"/>
        <v>-0.4164173522812266</v>
      </c>
      <c r="H15" s="54">
        <v>1014</v>
      </c>
      <c r="I15" s="55">
        <v>14</v>
      </c>
      <c r="J15" s="26">
        <f t="shared" si="1"/>
        <v>72.42857142857143</v>
      </c>
      <c r="K15" s="55">
        <v>3</v>
      </c>
      <c r="L15" s="56">
        <v>6</v>
      </c>
      <c r="M15" s="54">
        <v>428577</v>
      </c>
      <c r="N15" s="54">
        <v>26530</v>
      </c>
      <c r="O15" s="40">
        <f>M15/3.452</f>
        <v>124153.24449594438</v>
      </c>
      <c r="P15" s="44">
        <v>41915</v>
      </c>
      <c r="Q15" s="53" t="s">
        <v>84</v>
      </c>
    </row>
    <row r="16" spans="1:17" ht="27" customHeight="1">
      <c r="A16" s="63"/>
      <c r="B16" s="41"/>
      <c r="C16" s="12" t="s">
        <v>100</v>
      </c>
      <c r="D16" s="39">
        <f>SUM(D6:D15)</f>
        <v>999973.6199999999</v>
      </c>
      <c r="E16" s="39">
        <f>SUM(E6:E15)</f>
        <v>289679.49594438006</v>
      </c>
      <c r="F16" s="39">
        <v>646169.4</v>
      </c>
      <c r="G16" s="13">
        <f t="shared" si="4"/>
        <v>0.5475409699066527</v>
      </c>
      <c r="H16" s="39">
        <f>SUM(H6:H15)</f>
        <v>61878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4"/>
      <c r="B17" s="42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66">
        <f>A15+1</f>
        <v>11</v>
      </c>
      <c r="B18" s="41">
        <v>6</v>
      </c>
      <c r="C18" s="52" t="s">
        <v>45</v>
      </c>
      <c r="D18" s="54">
        <v>10714</v>
      </c>
      <c r="E18" s="40">
        <f aca="true" t="shared" si="5" ref="E18:E27">D18/3.452</f>
        <v>3103.707995365006</v>
      </c>
      <c r="F18" s="54">
        <v>35924</v>
      </c>
      <c r="G18" s="57">
        <f aca="true" t="shared" si="6" ref="G18:G23">(D18-F18)/F18</f>
        <v>-0.7017592695690903</v>
      </c>
      <c r="H18" s="54">
        <v>703</v>
      </c>
      <c r="I18" s="55">
        <v>42</v>
      </c>
      <c r="J18" s="26">
        <f aca="true" t="shared" si="7" ref="J18:J27">H18/I18</f>
        <v>16.738095238095237</v>
      </c>
      <c r="K18" s="55">
        <v>3</v>
      </c>
      <c r="L18" s="56">
        <v>7</v>
      </c>
      <c r="M18" s="54">
        <v>1223436</v>
      </c>
      <c r="N18" s="54">
        <v>76186</v>
      </c>
      <c r="O18" s="40">
        <f aca="true" t="shared" si="8" ref="O18:O27">M18/3.452</f>
        <v>354413.6732329085</v>
      </c>
      <c r="P18" s="44">
        <v>41908</v>
      </c>
      <c r="Q18" s="53" t="s">
        <v>44</v>
      </c>
    </row>
    <row r="19" spans="1:17" ht="25.5" customHeight="1">
      <c r="A19" s="66">
        <f aca="true" t="shared" si="9" ref="A19:A27">A18+1</f>
        <v>12</v>
      </c>
      <c r="B19" s="41">
        <v>9</v>
      </c>
      <c r="C19" s="4" t="s">
        <v>31</v>
      </c>
      <c r="D19" s="54">
        <v>9061</v>
      </c>
      <c r="E19" s="40">
        <f t="shared" si="5"/>
        <v>2624.8551564310546</v>
      </c>
      <c r="F19" s="54">
        <v>41671</v>
      </c>
      <c r="G19" s="57">
        <f t="shared" si="6"/>
        <v>-0.7825586139041539</v>
      </c>
      <c r="H19" s="54">
        <v>584</v>
      </c>
      <c r="I19" s="55">
        <v>37</v>
      </c>
      <c r="J19" s="26">
        <f t="shared" si="7"/>
        <v>15.783783783783784</v>
      </c>
      <c r="K19" s="55">
        <v>6</v>
      </c>
      <c r="L19" s="56">
        <v>3</v>
      </c>
      <c r="M19" s="54">
        <v>215247.2</v>
      </c>
      <c r="N19" s="54">
        <v>13799</v>
      </c>
      <c r="O19" s="40">
        <f t="shared" si="8"/>
        <v>62354.34530706837</v>
      </c>
      <c r="P19" s="44">
        <v>41936</v>
      </c>
      <c r="Q19" s="53" t="s">
        <v>32</v>
      </c>
    </row>
    <row r="20" spans="1:17" ht="25.5" customHeight="1">
      <c r="A20" s="66">
        <f t="shared" si="9"/>
        <v>13</v>
      </c>
      <c r="B20" s="41">
        <v>15</v>
      </c>
      <c r="C20" s="4" t="s">
        <v>29</v>
      </c>
      <c r="D20" s="54">
        <v>8708</v>
      </c>
      <c r="E20" s="40">
        <f>D20/3.452</f>
        <v>2522.595596755504</v>
      </c>
      <c r="F20" s="54">
        <v>6455</v>
      </c>
      <c r="G20" s="57">
        <f>(D20-F20)/F20</f>
        <v>0.3490317583268784</v>
      </c>
      <c r="H20" s="54">
        <v>797</v>
      </c>
      <c r="I20" s="55">
        <v>36</v>
      </c>
      <c r="J20" s="26">
        <f>H20/I20</f>
        <v>22.13888888888889</v>
      </c>
      <c r="K20" s="55">
        <v>5</v>
      </c>
      <c r="L20" s="56">
        <v>3</v>
      </c>
      <c r="M20" s="54">
        <v>31569</v>
      </c>
      <c r="N20" s="54">
        <v>2837</v>
      </c>
      <c r="O20" s="40">
        <f>M20/3.452</f>
        <v>9145.13325608343</v>
      </c>
      <c r="P20" s="44">
        <v>41936</v>
      </c>
      <c r="Q20" s="53" t="s">
        <v>81</v>
      </c>
    </row>
    <row r="21" spans="1:17" ht="25.5" customHeight="1">
      <c r="A21" s="66">
        <f t="shared" si="9"/>
        <v>14</v>
      </c>
      <c r="B21" s="41">
        <v>10</v>
      </c>
      <c r="C21" s="52" t="s">
        <v>70</v>
      </c>
      <c r="D21" s="54">
        <v>8369</v>
      </c>
      <c r="E21" s="40">
        <f t="shared" si="5"/>
        <v>2424.391657010429</v>
      </c>
      <c r="F21" s="54">
        <v>26498.8</v>
      </c>
      <c r="G21" s="57">
        <f t="shared" si="6"/>
        <v>-0.6841743777076698</v>
      </c>
      <c r="H21" s="54">
        <v>459</v>
      </c>
      <c r="I21" s="55">
        <v>14</v>
      </c>
      <c r="J21" s="26">
        <f t="shared" si="7"/>
        <v>32.785714285714285</v>
      </c>
      <c r="K21" s="55">
        <v>3</v>
      </c>
      <c r="L21" s="56">
        <v>5</v>
      </c>
      <c r="M21" s="54">
        <v>363607.08</v>
      </c>
      <c r="N21" s="54">
        <v>22096</v>
      </c>
      <c r="O21" s="40">
        <f t="shared" si="8"/>
        <v>105332.2943221321</v>
      </c>
      <c r="P21" s="44">
        <v>41922</v>
      </c>
      <c r="Q21" s="53" t="s">
        <v>82</v>
      </c>
    </row>
    <row r="22" spans="1:17" ht="25.5" customHeight="1">
      <c r="A22" s="66">
        <f t="shared" si="9"/>
        <v>15</v>
      </c>
      <c r="B22" s="41">
        <v>14</v>
      </c>
      <c r="C22" s="4" t="s">
        <v>26</v>
      </c>
      <c r="D22" s="54">
        <v>6574</v>
      </c>
      <c r="E22" s="40">
        <f t="shared" si="5"/>
        <v>1904.4032444959444</v>
      </c>
      <c r="F22" s="40">
        <v>7661.5</v>
      </c>
      <c r="G22" s="57">
        <f t="shared" si="6"/>
        <v>-0.14194348365202636</v>
      </c>
      <c r="H22" s="54">
        <v>465</v>
      </c>
      <c r="I22" s="55">
        <v>17</v>
      </c>
      <c r="J22" s="26">
        <f t="shared" si="7"/>
        <v>27.352941176470587</v>
      </c>
      <c r="K22" s="55">
        <v>6</v>
      </c>
      <c r="L22" s="56">
        <v>12</v>
      </c>
      <c r="M22" s="54">
        <v>665441.01</v>
      </c>
      <c r="N22" s="54">
        <v>47735</v>
      </c>
      <c r="O22" s="40">
        <f t="shared" si="8"/>
        <v>192769.701622248</v>
      </c>
      <c r="P22" s="44">
        <v>41873</v>
      </c>
      <c r="Q22" s="53" t="s">
        <v>37</v>
      </c>
    </row>
    <row r="23" spans="1:17" ht="25.5" customHeight="1">
      <c r="A23" s="66">
        <f t="shared" si="9"/>
        <v>16</v>
      </c>
      <c r="B23" s="41">
        <v>16</v>
      </c>
      <c r="C23" s="4" t="s">
        <v>40</v>
      </c>
      <c r="D23" s="54">
        <v>6502</v>
      </c>
      <c r="E23" s="40">
        <f t="shared" si="5"/>
        <v>1883.5457705677868</v>
      </c>
      <c r="F23" s="40">
        <v>4662</v>
      </c>
      <c r="G23" s="57">
        <f t="shared" si="6"/>
        <v>0.3946803946803947</v>
      </c>
      <c r="H23" s="54">
        <v>791</v>
      </c>
      <c r="I23" s="55">
        <v>9</v>
      </c>
      <c r="J23" s="26">
        <f t="shared" si="7"/>
        <v>87.88888888888889</v>
      </c>
      <c r="K23" s="55">
        <v>5</v>
      </c>
      <c r="L23" s="56">
        <v>11</v>
      </c>
      <c r="M23" s="54">
        <v>80081.4</v>
      </c>
      <c r="N23" s="54">
        <v>8103</v>
      </c>
      <c r="O23" s="40">
        <f t="shared" si="8"/>
        <v>23198.551564310543</v>
      </c>
      <c r="P23" s="44">
        <v>41880</v>
      </c>
      <c r="Q23" s="53" t="s">
        <v>85</v>
      </c>
    </row>
    <row r="24" spans="1:17" ht="25.5" customHeight="1">
      <c r="A24" s="66">
        <f t="shared" si="9"/>
        <v>17</v>
      </c>
      <c r="B24" s="69" t="s">
        <v>75</v>
      </c>
      <c r="C24" s="4" t="s">
        <v>48</v>
      </c>
      <c r="D24" s="54">
        <v>5275.5</v>
      </c>
      <c r="E24" s="40">
        <f t="shared" si="5"/>
        <v>1528.24449594438</v>
      </c>
      <c r="F24" s="54" t="s">
        <v>34</v>
      </c>
      <c r="G24" s="57" t="s">
        <v>34</v>
      </c>
      <c r="H24" s="54">
        <v>404</v>
      </c>
      <c r="I24" s="55">
        <v>7</v>
      </c>
      <c r="J24" s="26">
        <f t="shared" si="7"/>
        <v>57.714285714285715</v>
      </c>
      <c r="K24" s="55">
        <v>7</v>
      </c>
      <c r="L24" s="56" t="s">
        <v>75</v>
      </c>
      <c r="M24" s="54">
        <v>5275.5</v>
      </c>
      <c r="N24" s="54">
        <v>404</v>
      </c>
      <c r="O24" s="40">
        <f t="shared" si="8"/>
        <v>1528.24449594438</v>
      </c>
      <c r="P24" s="44" t="s">
        <v>61</v>
      </c>
      <c r="Q24" s="58" t="s">
        <v>76</v>
      </c>
    </row>
    <row r="25" spans="1:17" ht="25.5" customHeight="1">
      <c r="A25" s="66">
        <f t="shared" si="9"/>
        <v>18</v>
      </c>
      <c r="B25" s="41">
        <v>12</v>
      </c>
      <c r="C25" s="4" t="s">
        <v>43</v>
      </c>
      <c r="D25" s="54">
        <v>4980.5</v>
      </c>
      <c r="E25" s="40">
        <f t="shared" si="5"/>
        <v>1442.7867902665123</v>
      </c>
      <c r="F25" s="54">
        <v>16116</v>
      </c>
      <c r="G25" s="57">
        <f>(D25-F25)/F25</f>
        <v>-0.6909592951104493</v>
      </c>
      <c r="H25" s="54">
        <v>264</v>
      </c>
      <c r="I25" s="55">
        <v>9</v>
      </c>
      <c r="J25" s="26">
        <f t="shared" si="7"/>
        <v>29.333333333333332</v>
      </c>
      <c r="K25" s="55">
        <v>2</v>
      </c>
      <c r="L25" s="56">
        <v>6</v>
      </c>
      <c r="M25" s="54">
        <v>417726.01</v>
      </c>
      <c r="N25" s="54">
        <v>25408</v>
      </c>
      <c r="O25" s="40">
        <f t="shared" si="8"/>
        <v>121009.85225955967</v>
      </c>
      <c r="P25" s="44">
        <v>41908</v>
      </c>
      <c r="Q25" s="58" t="s">
        <v>79</v>
      </c>
    </row>
    <row r="26" spans="1:17" ht="25.5" customHeight="1">
      <c r="A26" s="66">
        <f t="shared" si="9"/>
        <v>19</v>
      </c>
      <c r="B26" s="41">
        <v>20</v>
      </c>
      <c r="C26" s="52" t="s">
        <v>93</v>
      </c>
      <c r="D26" s="54">
        <v>3296.5</v>
      </c>
      <c r="E26" s="40">
        <f t="shared" si="5"/>
        <v>954.9536500579375</v>
      </c>
      <c r="F26" s="54">
        <v>4102</v>
      </c>
      <c r="G26" s="57">
        <f>(D26-F26)/F26</f>
        <v>-0.19636762554851292</v>
      </c>
      <c r="H26" s="54">
        <v>238</v>
      </c>
      <c r="I26" s="55">
        <v>10</v>
      </c>
      <c r="J26" s="26">
        <f t="shared" si="7"/>
        <v>23.8</v>
      </c>
      <c r="K26" s="55">
        <v>2</v>
      </c>
      <c r="L26" s="56">
        <v>5</v>
      </c>
      <c r="M26" s="54">
        <v>113537.5</v>
      </c>
      <c r="N26" s="54">
        <v>7663</v>
      </c>
      <c r="O26" s="40">
        <f t="shared" si="8"/>
        <v>32890.35341830823</v>
      </c>
      <c r="P26" s="44">
        <v>41922</v>
      </c>
      <c r="Q26" s="58" t="s">
        <v>0</v>
      </c>
    </row>
    <row r="27" spans="1:17" ht="25.5" customHeight="1">
      <c r="A27" s="66">
        <f t="shared" si="9"/>
        <v>20</v>
      </c>
      <c r="B27" s="41">
        <v>17</v>
      </c>
      <c r="C27" s="52" t="s">
        <v>78</v>
      </c>
      <c r="D27" s="54">
        <v>2604</v>
      </c>
      <c r="E27" s="40">
        <f t="shared" si="5"/>
        <v>754.3453070683662</v>
      </c>
      <c r="F27" s="40">
        <v>4623</v>
      </c>
      <c r="G27" s="57">
        <f>(D27-F27)/F27</f>
        <v>-0.43672939649578196</v>
      </c>
      <c r="H27" s="54">
        <v>150</v>
      </c>
      <c r="I27" s="55">
        <v>14</v>
      </c>
      <c r="J27" s="26">
        <f t="shared" si="7"/>
        <v>10.714285714285714</v>
      </c>
      <c r="K27" s="55">
        <v>2</v>
      </c>
      <c r="L27" s="56">
        <v>8</v>
      </c>
      <c r="M27" s="54">
        <v>455011.32</v>
      </c>
      <c r="N27" s="54">
        <v>28166</v>
      </c>
      <c r="O27" s="40">
        <f t="shared" si="8"/>
        <v>131810.92699884126</v>
      </c>
      <c r="P27" s="44">
        <v>41901</v>
      </c>
      <c r="Q27" s="53" t="s">
        <v>84</v>
      </c>
    </row>
    <row r="28" spans="1:17" ht="27" customHeight="1">
      <c r="A28" s="63"/>
      <c r="B28" s="41"/>
      <c r="C28" s="12" t="s">
        <v>86</v>
      </c>
      <c r="D28" s="39">
        <f>SUM(D18:D27)+D16</f>
        <v>1066058.1199999999</v>
      </c>
      <c r="E28" s="39">
        <f>SUM(E18:E27)+E16</f>
        <v>308823.325608343</v>
      </c>
      <c r="F28" s="39">
        <v>725655.9</v>
      </c>
      <c r="G28" s="13">
        <f>(D28-F28)/F28</f>
        <v>0.46909591722467886</v>
      </c>
      <c r="H28" s="39">
        <f>SUM(H18:H27)+H16</f>
        <v>66733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65"/>
      <c r="B29" s="43"/>
      <c r="C29" s="9"/>
      <c r="D29" s="10"/>
      <c r="E29" s="10"/>
      <c r="F29" s="10"/>
      <c r="G29" s="19"/>
      <c r="H29" s="45">
        <f>SUM(H28:H28)</f>
        <v>66733</v>
      </c>
      <c r="I29" s="20">
        <v>3</v>
      </c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66">
        <f>A27+1</f>
        <v>21</v>
      </c>
      <c r="B30" s="69" t="s">
        <v>75</v>
      </c>
      <c r="C30" s="4" t="s">
        <v>57</v>
      </c>
      <c r="D30" s="54">
        <v>2370</v>
      </c>
      <c r="E30" s="40">
        <f aca="true" t="shared" si="10" ref="E30:E39">D30/3.452</f>
        <v>686.558516801854</v>
      </c>
      <c r="F30" s="54" t="s">
        <v>34</v>
      </c>
      <c r="G30" s="57" t="s">
        <v>38</v>
      </c>
      <c r="H30" s="54">
        <v>155</v>
      </c>
      <c r="I30" s="55">
        <v>5</v>
      </c>
      <c r="J30" s="26">
        <f aca="true" t="shared" si="11" ref="J30:J39">H30/I30</f>
        <v>31</v>
      </c>
      <c r="K30" s="55">
        <v>5</v>
      </c>
      <c r="L30" s="56" t="s">
        <v>75</v>
      </c>
      <c r="M30" s="54">
        <v>2370</v>
      </c>
      <c r="N30" s="54">
        <v>155</v>
      </c>
      <c r="O30" s="40">
        <f aca="true" t="shared" si="12" ref="O30:O39">M30/3.452</f>
        <v>686.558516801854</v>
      </c>
      <c r="P30" s="44" t="s">
        <v>6</v>
      </c>
      <c r="Q30" s="53" t="s">
        <v>62</v>
      </c>
    </row>
    <row r="31" spans="1:17" ht="25.5" customHeight="1">
      <c r="A31" s="66">
        <f aca="true" t="shared" si="13" ref="A31:A39">A30+1</f>
        <v>22</v>
      </c>
      <c r="B31" s="41">
        <v>21</v>
      </c>
      <c r="C31" s="52" t="s">
        <v>4</v>
      </c>
      <c r="D31" s="54">
        <v>2112</v>
      </c>
      <c r="E31" s="40">
        <f t="shared" si="10"/>
        <v>611.8192352259559</v>
      </c>
      <c r="F31" s="40">
        <v>3244</v>
      </c>
      <c r="G31" s="57">
        <f aca="true" t="shared" si="14" ref="G31:G37">(D31-F31)/F31</f>
        <v>-0.34895191122071517</v>
      </c>
      <c r="H31" s="54">
        <v>142</v>
      </c>
      <c r="I31" s="55">
        <v>11</v>
      </c>
      <c r="J31" s="26">
        <f t="shared" si="11"/>
        <v>12.909090909090908</v>
      </c>
      <c r="K31" s="55">
        <v>1</v>
      </c>
      <c r="L31" s="56">
        <v>2</v>
      </c>
      <c r="M31" s="54">
        <v>5966</v>
      </c>
      <c r="N31" s="54">
        <v>525</v>
      </c>
      <c r="O31" s="40">
        <f t="shared" si="12"/>
        <v>1728.2734646581691</v>
      </c>
      <c r="P31" s="44">
        <v>41942</v>
      </c>
      <c r="Q31" s="53" t="s">
        <v>5</v>
      </c>
    </row>
    <row r="32" spans="1:17" ht="25.5" customHeight="1">
      <c r="A32" s="66">
        <f t="shared" si="13"/>
        <v>23</v>
      </c>
      <c r="B32" s="41">
        <v>31</v>
      </c>
      <c r="C32" s="4" t="s">
        <v>46</v>
      </c>
      <c r="D32" s="54">
        <v>906</v>
      </c>
      <c r="E32" s="40">
        <f t="shared" si="10"/>
        <v>262.45654692931635</v>
      </c>
      <c r="F32" s="54">
        <v>510</v>
      </c>
      <c r="G32" s="57">
        <f t="shared" si="14"/>
        <v>0.7764705882352941</v>
      </c>
      <c r="H32" s="54">
        <v>106</v>
      </c>
      <c r="I32" s="55">
        <v>2</v>
      </c>
      <c r="J32" s="26">
        <f t="shared" si="11"/>
        <v>53</v>
      </c>
      <c r="K32" s="55">
        <v>2</v>
      </c>
      <c r="L32" s="56"/>
      <c r="M32" s="54">
        <v>637014.6</v>
      </c>
      <c r="N32" s="54">
        <v>55932</v>
      </c>
      <c r="O32" s="40">
        <f t="shared" si="12"/>
        <v>184534.93626882965</v>
      </c>
      <c r="P32" s="44">
        <v>41544</v>
      </c>
      <c r="Q32" s="53" t="s">
        <v>47</v>
      </c>
    </row>
    <row r="33" spans="1:17" ht="25.5" customHeight="1">
      <c r="A33" s="66">
        <f t="shared" si="13"/>
        <v>24</v>
      </c>
      <c r="B33" s="41">
        <v>26</v>
      </c>
      <c r="C33" s="4" t="s">
        <v>83</v>
      </c>
      <c r="D33" s="54">
        <v>797</v>
      </c>
      <c r="E33" s="40">
        <f t="shared" si="10"/>
        <v>230.88064889918888</v>
      </c>
      <c r="F33" s="29">
        <v>893</v>
      </c>
      <c r="G33" s="57">
        <f t="shared" si="14"/>
        <v>-0.10750279955207166</v>
      </c>
      <c r="H33" s="54">
        <v>41</v>
      </c>
      <c r="I33" s="55">
        <v>2</v>
      </c>
      <c r="J33" s="26">
        <f t="shared" si="11"/>
        <v>20.5</v>
      </c>
      <c r="K33" s="55">
        <v>1</v>
      </c>
      <c r="L33" s="56">
        <v>10</v>
      </c>
      <c r="M33" s="54">
        <v>362324.9</v>
      </c>
      <c r="N33" s="54">
        <v>23041</v>
      </c>
      <c r="O33" s="40">
        <f t="shared" si="12"/>
        <v>104960.86326767092</v>
      </c>
      <c r="P33" s="44">
        <v>41887</v>
      </c>
      <c r="Q33" s="53" t="s">
        <v>84</v>
      </c>
    </row>
    <row r="34" spans="1:17" ht="25.5" customHeight="1">
      <c r="A34" s="66">
        <f t="shared" si="13"/>
        <v>25</v>
      </c>
      <c r="B34" s="41">
        <v>29</v>
      </c>
      <c r="C34" s="4" t="s">
        <v>13</v>
      </c>
      <c r="D34" s="54">
        <v>679</v>
      </c>
      <c r="E34" s="40">
        <f t="shared" si="10"/>
        <v>196.69756662804173</v>
      </c>
      <c r="F34" s="40">
        <v>665</v>
      </c>
      <c r="G34" s="57">
        <f t="shared" si="14"/>
        <v>0.021052631578947368</v>
      </c>
      <c r="H34" s="54">
        <v>57</v>
      </c>
      <c r="I34" s="55">
        <v>4</v>
      </c>
      <c r="J34" s="26">
        <f t="shared" si="11"/>
        <v>14.25</v>
      </c>
      <c r="K34" s="28">
        <v>1</v>
      </c>
      <c r="L34" s="40">
        <v>13</v>
      </c>
      <c r="M34" s="54">
        <v>363009.9</v>
      </c>
      <c r="N34" s="54">
        <v>23132</v>
      </c>
      <c r="O34" s="40">
        <f t="shared" si="12"/>
        <v>105159.29895712632</v>
      </c>
      <c r="P34" s="44">
        <v>41866</v>
      </c>
      <c r="Q34" s="53" t="s">
        <v>101</v>
      </c>
    </row>
    <row r="35" spans="1:17" ht="25.5" customHeight="1">
      <c r="A35" s="66">
        <f t="shared" si="13"/>
        <v>26</v>
      </c>
      <c r="B35" s="41">
        <v>30</v>
      </c>
      <c r="C35" s="4" t="s">
        <v>80</v>
      </c>
      <c r="D35" s="54">
        <f>458+151</f>
        <v>609</v>
      </c>
      <c r="E35" s="40">
        <f t="shared" si="10"/>
        <v>176.4194669756663</v>
      </c>
      <c r="F35" s="54">
        <v>617</v>
      </c>
      <c r="G35" s="57">
        <f t="shared" si="14"/>
        <v>-0.012965964343598054</v>
      </c>
      <c r="H35" s="54">
        <v>60</v>
      </c>
      <c r="I35" s="55">
        <v>4</v>
      </c>
      <c r="J35" s="26">
        <f t="shared" si="11"/>
        <v>15</v>
      </c>
      <c r="K35" s="55">
        <v>1</v>
      </c>
      <c r="L35" s="56">
        <v>8</v>
      </c>
      <c r="M35" s="54">
        <f>9083+151</f>
        <v>9234</v>
      </c>
      <c r="N35" s="54">
        <f>847+10</f>
        <v>857</v>
      </c>
      <c r="O35" s="40">
        <f t="shared" si="12"/>
        <v>2674.9710312862107</v>
      </c>
      <c r="P35" s="44">
        <v>41901</v>
      </c>
      <c r="Q35" s="53" t="s">
        <v>81</v>
      </c>
    </row>
    <row r="36" spans="1:17" ht="25.5" customHeight="1">
      <c r="A36" s="66">
        <f t="shared" si="13"/>
        <v>27</v>
      </c>
      <c r="B36" s="41">
        <v>25</v>
      </c>
      <c r="C36" s="4" t="s">
        <v>41</v>
      </c>
      <c r="D36" s="54">
        <v>559</v>
      </c>
      <c r="E36" s="40">
        <f t="shared" si="10"/>
        <v>161.9351100811124</v>
      </c>
      <c r="F36" s="29">
        <v>1710</v>
      </c>
      <c r="G36" s="57">
        <f t="shared" si="14"/>
        <v>-0.6730994152046783</v>
      </c>
      <c r="H36" s="54">
        <v>43</v>
      </c>
      <c r="I36" s="55">
        <v>5</v>
      </c>
      <c r="J36" s="26">
        <f t="shared" si="11"/>
        <v>8.6</v>
      </c>
      <c r="K36" s="28">
        <v>1</v>
      </c>
      <c r="L36" s="40">
        <v>10</v>
      </c>
      <c r="M36" s="54">
        <v>98528.7883</v>
      </c>
      <c r="N36" s="54">
        <v>7092</v>
      </c>
      <c r="O36" s="40">
        <f t="shared" si="12"/>
        <v>28542.5226825029</v>
      </c>
      <c r="P36" s="44">
        <v>41887</v>
      </c>
      <c r="Q36" s="53" t="s">
        <v>101</v>
      </c>
    </row>
    <row r="37" spans="1:17" ht="25.5" customHeight="1">
      <c r="A37" s="66">
        <f t="shared" si="13"/>
        <v>28</v>
      </c>
      <c r="B37" s="67">
        <v>28</v>
      </c>
      <c r="C37" s="4" t="s">
        <v>8</v>
      </c>
      <c r="D37" s="54">
        <v>441</v>
      </c>
      <c r="E37" s="40">
        <f t="shared" si="10"/>
        <v>127.75202780996524</v>
      </c>
      <c r="F37" s="29">
        <v>688</v>
      </c>
      <c r="G37" s="57">
        <f t="shared" si="14"/>
        <v>-0.35901162790697677</v>
      </c>
      <c r="H37" s="54">
        <v>30</v>
      </c>
      <c r="I37" s="55">
        <v>1</v>
      </c>
      <c r="J37" s="26">
        <f t="shared" si="11"/>
        <v>30</v>
      </c>
      <c r="K37" s="55">
        <v>1</v>
      </c>
      <c r="L37" s="56">
        <v>10</v>
      </c>
      <c r="M37" s="54">
        <v>109120.2</v>
      </c>
      <c r="N37" s="54">
        <v>7256</v>
      </c>
      <c r="O37" s="40">
        <f t="shared" si="12"/>
        <v>31610.718424101968</v>
      </c>
      <c r="P37" s="44">
        <v>41887</v>
      </c>
      <c r="Q37" s="53" t="s">
        <v>25</v>
      </c>
    </row>
    <row r="38" spans="1:17" ht="25.5" customHeight="1">
      <c r="A38" s="66">
        <f t="shared" si="13"/>
        <v>29</v>
      </c>
      <c r="B38" s="67" t="s">
        <v>28</v>
      </c>
      <c r="C38" s="4" t="s">
        <v>64</v>
      </c>
      <c r="D38" s="54">
        <v>320</v>
      </c>
      <c r="E38" s="40">
        <f t="shared" si="10"/>
        <v>92.69988412514485</v>
      </c>
      <c r="F38" s="54" t="s">
        <v>34</v>
      </c>
      <c r="G38" s="57" t="s">
        <v>34</v>
      </c>
      <c r="H38" s="54">
        <v>32</v>
      </c>
      <c r="I38" s="55">
        <v>3</v>
      </c>
      <c r="J38" s="26">
        <f t="shared" si="11"/>
        <v>10.666666666666666</v>
      </c>
      <c r="K38" s="55">
        <v>1</v>
      </c>
      <c r="L38" s="56">
        <v>17</v>
      </c>
      <c r="M38" s="54">
        <v>65539.3</v>
      </c>
      <c r="N38" s="54">
        <v>4778</v>
      </c>
      <c r="O38" s="40">
        <f t="shared" si="12"/>
        <v>18985.892236384705</v>
      </c>
      <c r="P38" s="68">
        <v>41831</v>
      </c>
      <c r="Q38" s="53" t="s">
        <v>65</v>
      </c>
    </row>
    <row r="39" spans="1:17" ht="25.5" customHeight="1">
      <c r="A39" s="66">
        <f t="shared" si="13"/>
        <v>30</v>
      </c>
      <c r="B39" s="67" t="s">
        <v>38</v>
      </c>
      <c r="C39" s="4" t="s">
        <v>63</v>
      </c>
      <c r="D39" s="54">
        <v>260</v>
      </c>
      <c r="E39" s="40">
        <f t="shared" si="10"/>
        <v>75.31865585168019</v>
      </c>
      <c r="F39" s="54" t="s">
        <v>34</v>
      </c>
      <c r="G39" s="57" t="s">
        <v>38</v>
      </c>
      <c r="H39" s="54">
        <v>17</v>
      </c>
      <c r="I39" s="55">
        <v>1</v>
      </c>
      <c r="J39" s="26">
        <f t="shared" si="11"/>
        <v>17</v>
      </c>
      <c r="K39" s="55">
        <v>1</v>
      </c>
      <c r="L39" s="56">
        <v>19</v>
      </c>
      <c r="M39" s="54">
        <v>59808.9</v>
      </c>
      <c r="N39" s="54">
        <v>3955</v>
      </c>
      <c r="O39" s="40">
        <f t="shared" si="12"/>
        <v>17325.869061413672</v>
      </c>
      <c r="P39" s="44">
        <v>41817</v>
      </c>
      <c r="Q39" s="53" t="s">
        <v>71</v>
      </c>
    </row>
    <row r="40" spans="1:17" ht="27" customHeight="1">
      <c r="A40" s="50"/>
      <c r="B40" s="41"/>
      <c r="C40" s="12" t="s">
        <v>87</v>
      </c>
      <c r="D40" s="39">
        <f>SUM(D30:D39)+D28</f>
        <v>1075111.1199999999</v>
      </c>
      <c r="E40" s="39">
        <f>SUM(E30:E39)+E28</f>
        <v>311445.8632676709</v>
      </c>
      <c r="F40" s="39">
        <v>741266.36</v>
      </c>
      <c r="G40" s="13">
        <f>(D40-F40)/F40</f>
        <v>0.45037084915063447</v>
      </c>
      <c r="H40" s="39">
        <f>SUM(H30:H39)+H28</f>
        <v>67416</v>
      </c>
      <c r="I40" s="39"/>
      <c r="J40" s="30"/>
      <c r="K40" s="32"/>
      <c r="L40" s="30"/>
      <c r="M40" s="33"/>
      <c r="N40" s="33"/>
      <c r="O40" s="40"/>
      <c r="P40" s="34"/>
      <c r="Q40" s="37"/>
    </row>
    <row r="41" spans="1:17" ht="12" customHeight="1">
      <c r="A41" s="51"/>
      <c r="B41" s="43"/>
      <c r="C41" s="9"/>
      <c r="D41" s="10"/>
      <c r="E41" s="10"/>
      <c r="F41" s="10"/>
      <c r="G41" s="19"/>
      <c r="H41" s="18"/>
      <c r="I41" s="20"/>
      <c r="J41" s="20"/>
      <c r="K41" s="31"/>
      <c r="L41" s="20"/>
      <c r="M41" s="21"/>
      <c r="N41" s="21"/>
      <c r="O41" s="21"/>
      <c r="P41" s="11"/>
      <c r="Q41" s="38"/>
    </row>
    <row r="42" spans="1:17" ht="25.5" customHeight="1">
      <c r="A42" s="66">
        <f>A39+1</f>
        <v>31</v>
      </c>
      <c r="B42" s="67">
        <v>33</v>
      </c>
      <c r="C42" s="4" t="s">
        <v>72</v>
      </c>
      <c r="D42" s="54">
        <v>200</v>
      </c>
      <c r="E42" s="40">
        <f>D42/3.452</f>
        <v>57.93742757821553</v>
      </c>
      <c r="F42" s="54">
        <v>50</v>
      </c>
      <c r="G42" s="57">
        <f>(D42-F42)/F42</f>
        <v>3</v>
      </c>
      <c r="H42" s="54">
        <v>20</v>
      </c>
      <c r="I42" s="55">
        <v>2</v>
      </c>
      <c r="J42" s="26">
        <f>H42/I42</f>
        <v>10</v>
      </c>
      <c r="K42" s="55">
        <v>1</v>
      </c>
      <c r="L42" s="56">
        <v>17</v>
      </c>
      <c r="M42" s="54">
        <v>46466.8</v>
      </c>
      <c r="N42" s="54">
        <v>3274</v>
      </c>
      <c r="O42" s="40">
        <f>M42/3.452</f>
        <v>13460.834298957127</v>
      </c>
      <c r="P42" s="68">
        <v>41831</v>
      </c>
      <c r="Q42" s="53" t="s">
        <v>73</v>
      </c>
    </row>
    <row r="43" spans="1:17" ht="25.5" customHeight="1">
      <c r="A43" s="66">
        <f>A42+1</f>
        <v>32</v>
      </c>
      <c r="B43" s="41">
        <v>13</v>
      </c>
      <c r="C43" s="4" t="s">
        <v>33</v>
      </c>
      <c r="D43" s="54">
        <v>176</v>
      </c>
      <c r="E43" s="40">
        <f>D43/3.452</f>
        <v>50.984936268829664</v>
      </c>
      <c r="F43" s="54">
        <v>9112.5</v>
      </c>
      <c r="G43" s="57">
        <f>(D43-F43)/F43</f>
        <v>-0.9806858710562414</v>
      </c>
      <c r="H43" s="54">
        <v>20</v>
      </c>
      <c r="I43" s="55">
        <v>3</v>
      </c>
      <c r="J43" s="26">
        <f>H43/I43</f>
        <v>6.666666666666667</v>
      </c>
      <c r="K43" s="55">
        <v>1</v>
      </c>
      <c r="L43" s="56">
        <v>3</v>
      </c>
      <c r="M43" s="54">
        <v>27375.98</v>
      </c>
      <c r="N43" s="54">
        <v>1725</v>
      </c>
      <c r="O43" s="40">
        <f>M43/3.452</f>
        <v>7930.469293163384</v>
      </c>
      <c r="P43" s="44">
        <v>41936</v>
      </c>
      <c r="Q43" s="53" t="s">
        <v>35</v>
      </c>
    </row>
    <row r="44" spans="1:17" ht="25.5" customHeight="1">
      <c r="A44" s="66">
        <f>A43+1</f>
        <v>33</v>
      </c>
      <c r="B44" s="41">
        <v>32</v>
      </c>
      <c r="C44" s="4" t="s">
        <v>11</v>
      </c>
      <c r="D44" s="54">
        <v>154</v>
      </c>
      <c r="E44" s="40">
        <f>D44/3.452</f>
        <v>44.61181923522596</v>
      </c>
      <c r="F44" s="29">
        <v>131</v>
      </c>
      <c r="G44" s="57">
        <f>(D44-F44)/F44</f>
        <v>0.17557251908396945</v>
      </c>
      <c r="H44" s="54">
        <v>24</v>
      </c>
      <c r="I44" s="55">
        <v>1</v>
      </c>
      <c r="J44" s="26">
        <f>H44/I44</f>
        <v>24</v>
      </c>
      <c r="K44" s="55">
        <v>1</v>
      </c>
      <c r="L44" s="56">
        <v>12</v>
      </c>
      <c r="M44" s="54">
        <v>150645.56</v>
      </c>
      <c r="N44" s="54">
        <v>10005</v>
      </c>
      <c r="O44" s="40">
        <f>M44/3.452</f>
        <v>43640.081112398606</v>
      </c>
      <c r="P44" s="44">
        <v>41873</v>
      </c>
      <c r="Q44" s="53" t="s">
        <v>25</v>
      </c>
    </row>
    <row r="45" spans="1:17" ht="27" customHeight="1">
      <c r="A45" s="50"/>
      <c r="B45" s="41"/>
      <c r="C45" s="12" t="s">
        <v>39</v>
      </c>
      <c r="D45" s="39">
        <f>SUM(D42:D44)+D40</f>
        <v>1075641.1199999999</v>
      </c>
      <c r="E45" s="39">
        <f>SUM(E42:E44)+E40</f>
        <v>311599.3974507532</v>
      </c>
      <c r="F45" s="39">
        <v>741987.36</v>
      </c>
      <c r="G45" s="13">
        <f>(D45-F45)/F45</f>
        <v>0.4496758004071658</v>
      </c>
      <c r="H45" s="39">
        <f>SUM(H42:H44)+H40</f>
        <v>67480</v>
      </c>
      <c r="I45" s="39"/>
      <c r="J45" s="30"/>
      <c r="K45" s="32"/>
      <c r="L45" s="30"/>
      <c r="M45" s="33"/>
      <c r="N45" s="33"/>
      <c r="O45" s="40"/>
      <c r="P45" s="34"/>
      <c r="Q45" s="37"/>
    </row>
    <row r="46" spans="1:17" ht="12" customHeight="1">
      <c r="A46" s="51"/>
      <c r="B46" s="43"/>
      <c r="C46" s="9"/>
      <c r="D46" s="10"/>
      <c r="E46" s="10"/>
      <c r="F46" s="10"/>
      <c r="G46" s="19"/>
      <c r="H46" s="18"/>
      <c r="I46" s="20"/>
      <c r="J46" s="20"/>
      <c r="K46" s="31"/>
      <c r="L46" s="20"/>
      <c r="M46" s="21"/>
      <c r="N46" s="21"/>
      <c r="O46" s="21"/>
      <c r="P46" s="11"/>
      <c r="Q46" s="38"/>
    </row>
    <row r="47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2014-11-18T04:59:42Z</dcterms:modified>
  <cp:category/>
  <cp:version/>
  <cp:contentType/>
  <cp:contentStatus/>
</cp:coreProperties>
</file>