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100" windowWidth="25500" windowHeight="7180" activeTab="0"/>
  </bookViews>
  <sheets>
    <sheet name="November 21-23 LapkrIčio 21-23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<sst xmlns="http://schemas.openxmlformats.org/spreadsheetml/2006/main" count="119" uniqueCount="91">
  <si>
    <t>Dar kartą, iš naujo
(Begin Again (Can a Song Save Your Life))</t>
  </si>
  <si>
    <t>ACME Film</t>
  </si>
  <si>
    <t>Mažylio Nikolia atostogos
(Nicholas on Holiday / Nicholas on Holiday)</t>
  </si>
  <si>
    <t>Seansų
sk.</t>
  </si>
  <si>
    <t>\</t>
  </si>
  <si>
    <t>Average ADM</t>
  </si>
  <si>
    <t>DCO count</t>
  </si>
  <si>
    <t>Ida</t>
  </si>
  <si>
    <t>Kino pasaka</t>
  </si>
  <si>
    <t>Top Film / Incognito Films</t>
  </si>
  <si>
    <t>Week on screens</t>
  </si>
  <si>
    <t>Theatrical Film Distribution /
20th Century Fox</t>
  </si>
  <si>
    <t>Dingusi
(Gone Girl)</t>
  </si>
  <si>
    <t>Lošėjas
(The Gambler)</t>
  </si>
  <si>
    <t>Įniršis
(Fury)</t>
  </si>
  <si>
    <t>TOTAL ADM</t>
  </si>
  <si>
    <t>TOTAL GBO (Eur)</t>
  </si>
  <si>
    <t>Distributor</t>
  </si>
  <si>
    <t>TOTAL (top10):</t>
  </si>
  <si>
    <t>TOTAL (top20):</t>
  </si>
  <si>
    <t>TOTAL GBO     (Lt)</t>
  </si>
  <si>
    <t>Release   Date</t>
  </si>
  <si>
    <t>Theatrical Film Distribution /
WDSMPI</t>
  </si>
  <si>
    <t>Žiūrovų lanko-mumo vidurkis</t>
  </si>
  <si>
    <t>Kopijų 
sk.</t>
  </si>
  <si>
    <t>Stounhersto beprotnamis
(Stonehearst Asylum)</t>
  </si>
  <si>
    <t>N</t>
  </si>
  <si>
    <t>-</t>
  </si>
  <si>
    <t>Su meile, Rouzė
(Love, Rosie)</t>
  </si>
  <si>
    <t>TOTAL (top 30):</t>
  </si>
  <si>
    <t>Redirected. Pasaulinė versija
(Redirected. International Cut)</t>
  </si>
  <si>
    <t>Karti, karti 2
(Горько, горько 2 / Kiss Them All 2)</t>
  </si>
  <si>
    <t>ACME Film /
Warner Bros.</t>
  </si>
  <si>
    <t>2014.11.07</t>
  </si>
  <si>
    <t>Tarp žvaigždžių
(Interstellar)</t>
  </si>
  <si>
    <t>Džesabelė: dvasios prakeiksmas
(Jessabelle)</t>
  </si>
  <si>
    <t>Incognito Films</t>
  </si>
  <si>
    <t>Rūsys
(The Basement)</t>
  </si>
  <si>
    <t xml:space="preserve">November 21st - 23rd Lithuanian top-30 </t>
  </si>
  <si>
    <t xml:space="preserve">Lapkričio 21 - 23 d. Lietuvos kino teatruose rodytų filmų top-30 </t>
  </si>
  <si>
    <t>November
21 - 23
GBO
(Lt)</t>
  </si>
  <si>
    <t>November
21 - 23
GBO
(Eur)</t>
  </si>
  <si>
    <t>Lapkričio
21 - 23 d.
pajamos
(Lt)</t>
  </si>
  <si>
    <t>Lapkričio
21 - 23 d. pajamos
(Eur)</t>
  </si>
  <si>
    <t>Lapkričio
21 - 23 d.
pajamos
(Lt)</t>
  </si>
  <si>
    <t>Forum Cinemas /
Paramount</t>
  </si>
  <si>
    <t>Kino kultas</t>
  </si>
  <si>
    <t>Radviliada</t>
  </si>
  <si>
    <t>Nominum</t>
  </si>
  <si>
    <t>Nematomas frontas
(The Invisible Front)</t>
  </si>
  <si>
    <t>Incognito Films</t>
  </si>
  <si>
    <t>Lapkričio
14 - 16 d.
žiūrovų 
sk.</t>
  </si>
  <si>
    <t>Sen Loranas. Stilius - tai aš
(Saint Lorant)</t>
  </si>
  <si>
    <t>2014.11.14</t>
  </si>
  <si>
    <t>John Wick</t>
  </si>
  <si>
    <t>Džesis ir Petas
(Postman Pat)</t>
  </si>
  <si>
    <t>Dviejų naktų nuotykis
(Two Night Stand)</t>
  </si>
  <si>
    <t>Theatrical Film Distribution</t>
  </si>
  <si>
    <t>Rodymo 
savaitė</t>
  </si>
  <si>
    <t>ACME Film</t>
  </si>
  <si>
    <t>Dėžinukai
(Boxtrolls)</t>
  </si>
  <si>
    <t>Gustavo nuotykiai
(Adventures of Gustav)</t>
  </si>
  <si>
    <t>Theatrical Film Distribution /
20th Century Fox</t>
  </si>
  <si>
    <t>Forum Cinemas /
Universal</t>
  </si>
  <si>
    <t>A-One Films</t>
  </si>
  <si>
    <t>Mergaitė su katinu
(Incompresa)</t>
  </si>
  <si>
    <t>Movie</t>
  </si>
  <si>
    <t>Show count</t>
  </si>
  <si>
    <t>Change</t>
  </si>
  <si>
    <t>\</t>
  </si>
  <si>
    <t>Bendros
pajamos
(Lt)</t>
  </si>
  <si>
    <t>Bendras
žiūrovų
sk.</t>
  </si>
  <si>
    <t>Bado žaidynės: Strazdas giesmininkas. 1 dalis
(Hunger Games: Mockingjay – Part 1)</t>
  </si>
  <si>
    <t>Prior Entertainment</t>
  </si>
  <si>
    <t>2014.11.21</t>
  </si>
  <si>
    <t>-</t>
  </si>
  <si>
    <t>Theatrical Film Distribution</t>
  </si>
  <si>
    <t>1971-ieji
('71)</t>
  </si>
  <si>
    <t>Pakeliui
(When You Wake Up)</t>
  </si>
  <si>
    <t>-</t>
  </si>
  <si>
    <t>-</t>
  </si>
  <si>
    <t>Vaikystė
(Boyhood)</t>
  </si>
  <si>
    <t>Bendros
pajamos
(Eur)</t>
  </si>
  <si>
    <t>Garsų pasaulio įrašai</t>
  </si>
  <si>
    <t>Aleksandras ir baisiai, labai siaubingai nesėkminga diena
(Alexander and the Terrible, Horrible, No Good, Very Bad Day)</t>
  </si>
  <si>
    <t>Sparnai: ugnies tramdytojai
(Planes: Fire &amp; Rescue)</t>
  </si>
  <si>
    <t xml:space="preserve">Platintojas </t>
  </si>
  <si>
    <t>Filmas</t>
  </si>
  <si>
    <t>Premjeros
data</t>
  </si>
  <si>
    <t>Pakitimas</t>
  </si>
  <si>
    <t>November
14 - 16
ADM</t>
  </si>
</sst>
</file>

<file path=xl/styles.xml><?xml version="1.0" encoding="utf-8"?>
<styleSheet xmlns="http://schemas.openxmlformats.org/spreadsheetml/2006/main">
  <numFmts count="59">
    <numFmt numFmtId="5" formatCode="&quot;LTL&quot;#,##0_);\(&quot;LTL&quot;#,##0\)"/>
    <numFmt numFmtId="6" formatCode="&quot;LTL&quot;#,##0_);[Red]\(&quot;LTL&quot;#,##0\)"/>
    <numFmt numFmtId="7" formatCode="&quot;LTL&quot;#,##0.00_);\(&quot;LTL&quot;#,##0.00\)"/>
    <numFmt numFmtId="8" formatCode="&quot;LTL&quot;#,##0.00_);[Red]\(&quot;LTL&quot;#,##0.00\)"/>
    <numFmt numFmtId="42" formatCode="_(&quot;LTL&quot;* #,##0_);_(&quot;LTL&quot;* \(#,##0\);_(&quot;LTL&quot;* &quot;-&quot;_);_(@_)"/>
    <numFmt numFmtId="41" formatCode="_(* #,##0_);_(* \(#,##0\);_(* &quot;-&quot;_);_(@_)"/>
    <numFmt numFmtId="44" formatCode="_(&quot;LTL&quot;* #,##0.00_);_(&quot;LTL&quot;* \(#,##0.00\);_(&quot;LTL&quot;* &quot;-&quot;??_);_(@_)"/>
    <numFmt numFmtId="43" formatCode="_(* #,##0.00_);_(* \(#,##0.00\);_(* &quot;-&quot;??_);_(@_)"/>
    <numFmt numFmtId="164" formatCode="#,##0&quot;LTL&quot;;\-#,##0&quot;LTL&quot;"/>
    <numFmt numFmtId="165" formatCode="#,##0&quot;LTL&quot;;[Red]\-#,##0&quot;LTL&quot;"/>
    <numFmt numFmtId="166" formatCode="#,##0.00&quot;LTL&quot;;\-#,##0.00&quot;LTL&quot;"/>
    <numFmt numFmtId="167" formatCode="#,##0.00&quot;LTL&quot;;[Red]\-#,##0.00&quot;LTL&quot;"/>
    <numFmt numFmtId="168" formatCode="_-* #,##0&quot;LTL&quot;_-;\-* #,##0&quot;LTL&quot;_-;_-* &quot;-&quot;&quot;LTL&quot;_-;_-@_-"/>
    <numFmt numFmtId="169" formatCode="_-* #,##0_L_T_L_-;\-* #,##0_L_T_L_-;_-* &quot;-&quot;_L_T_L_-;_-@_-"/>
    <numFmt numFmtId="170" formatCode="_-* #,##0.00&quot;LTL&quot;_-;\-* #,##0.00&quot;LTL&quot;_-;_-* &quot;-&quot;??&quot;LTL&quot;_-;_-@_-"/>
    <numFmt numFmtId="171" formatCode="_-* #,##0.00_L_T_L_-;\-* #,##0.00_L_T_L_-;_-* &quot;-&quot;??_L_T_L_-;_-@_-"/>
    <numFmt numFmtId="172" formatCode="#,##0&quot;Lt&quot;;\-#,##0&quot;Lt&quot;"/>
    <numFmt numFmtId="173" formatCode="#,##0&quot;Lt&quot;;[Red]\-#,##0&quot;Lt&quot;"/>
    <numFmt numFmtId="174" formatCode="#,##0.00&quot;Lt&quot;;\-#,##0.00&quot;Lt&quot;"/>
    <numFmt numFmtId="175" formatCode="#,##0.00&quot;Lt&quot;;[Red]\-#,##0.00&quot;Lt&quot;"/>
    <numFmt numFmtId="176" formatCode="_-* #,##0&quot;Lt&quot;_-;\-* #,##0&quot;Lt&quot;_-;_-* &quot;-&quot;&quot;Lt&quot;_-;_-@_-"/>
    <numFmt numFmtId="177" formatCode="_-* #,##0_L_t_-;\-* #,##0_L_t_-;_-* &quot;-&quot;_L_t_-;_-@_-"/>
    <numFmt numFmtId="178" formatCode="_-* #,##0.00&quot;Lt&quot;_-;\-* #,##0.00&quot;Lt&quot;_-;_-* &quot;-&quot;??&quot;Lt&quot;_-;_-@_-"/>
    <numFmt numFmtId="179" formatCode="_-* #,##0.00_L_t_-;\-* #,##0.00_L_t_-;_-* &quot;-&quot;??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Lt&quot;;\-#,##0\ &quot;Lt&quot;"/>
    <numFmt numFmtId="189" formatCode="#,##0\ &quot;Lt&quot;;[Red]\-#,##0\ &quot;Lt&quot;"/>
    <numFmt numFmtId="190" formatCode="#,##0.00\ &quot;Lt&quot;;\-#,##0.00\ &quot;Lt&quot;"/>
    <numFmt numFmtId="191" formatCode="#,##0.00\ &quot;Lt&quot;;[Red]\-#,##0.00\ &quot;Lt&quot;"/>
    <numFmt numFmtId="192" formatCode="_-* #,##0\ &quot;Lt&quot;_-;\-* #,##0\ &quot;Lt&quot;_-;_-* &quot;-&quot;\ &quot;Lt&quot;_-;_-@_-"/>
    <numFmt numFmtId="193" formatCode="_-* #,##0\ _L_t_-;\-* #,##0\ _L_t_-;_-* &quot;-&quot;\ _L_t_-;_-@_-"/>
    <numFmt numFmtId="194" formatCode="_-* #,##0.00\ &quot;Lt&quot;_-;\-* #,##0.00\ &quot;Lt&quot;_-;_-* &quot;-&quot;??\ &quot;Lt&quot;_-;_-@_-"/>
    <numFmt numFmtId="195" formatCode="_-* #,##0.00\ _L_t_-;\-* #,##0.00\ _L_t_-;_-* &quot;-&quot;??\ _L_t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yyyy\.mm\.dd"/>
    <numFmt numFmtId="203" formatCode="[$-409]dddd\,\ mmmm\ dd\,\ yyyy"/>
    <numFmt numFmtId="204" formatCode="yyyy\.mm\.dd;@"/>
    <numFmt numFmtId="205" formatCode="yyyy/mm/dd;@"/>
    <numFmt numFmtId="206" formatCode="mmm/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yyyy/mm/dd"/>
    <numFmt numFmtId="212" formatCode="#,##0\ &quot;Lt&quot;"/>
    <numFmt numFmtId="213" formatCode="#,##0.00\ &quot;Lt&quot;"/>
    <numFmt numFmtId="214" formatCode="General"/>
  </numFmts>
  <fonts count="28">
    <font>
      <sz val="10"/>
      <name val="Arial"/>
      <family val="2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Verdana"/>
      <family val="0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204" fontId="3" fillId="18" borderId="10" xfId="0" applyNumberFormat="1" applyFont="1" applyFill="1" applyBorder="1" applyAlignment="1">
      <alignment vertical="center" wrapText="1"/>
    </xf>
    <xf numFmtId="204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12" xfId="0" applyNumberFormat="1" applyFont="1" applyFill="1" applyBorder="1" applyAlignment="1">
      <alignment vertical="center" wrapText="1"/>
    </xf>
    <xf numFmtId="3" fontId="7" fillId="2" borderId="10" xfId="0" applyNumberFormat="1" applyFont="1" applyFill="1" applyBorder="1" applyAlignment="1">
      <alignment horizontal="center" vertical="center"/>
    </xf>
    <xf numFmtId="204" fontId="7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2" borderId="13" xfId="0" applyNumberFormat="1" applyFont="1" applyFill="1" applyBorder="1" applyAlignment="1">
      <alignment vertical="center" wrapText="1"/>
    </xf>
    <xf numFmtId="3" fontId="3" fillId="2" borderId="13" xfId="0" applyNumberFormat="1" applyFont="1" applyFill="1" applyBorder="1" applyAlignment="1" applyProtection="1">
      <alignment horizontal="center" vertical="center" wrapText="1"/>
      <protection/>
    </xf>
    <xf numFmtId="3" fontId="3" fillId="2" borderId="13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1" fontId="7" fillId="17" borderId="13" xfId="0" applyNumberFormat="1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49" fontId="8" fillId="16" borderId="17" xfId="0" applyNumberFormat="1" applyFont="1" applyFill="1" applyBorder="1" applyAlignment="1">
      <alignment horizontal="center" vertical="center" wrapText="1"/>
    </xf>
    <xf numFmtId="49" fontId="8" fillId="16" borderId="18" xfId="0" applyNumberFormat="1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49" fontId="8" fillId="8" borderId="20" xfId="0" applyNumberFormat="1" applyFont="1" applyFill="1" applyBorder="1" applyAlignment="1">
      <alignment horizontal="center" vertical="center" wrapText="1"/>
    </xf>
    <xf numFmtId="49" fontId="8" fillId="8" borderId="21" xfId="0" applyNumberFormat="1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49" fontId="3" fillId="7" borderId="23" xfId="0" applyNumberFormat="1" applyFont="1" applyFill="1" applyBorder="1" applyAlignment="1">
      <alignment vertical="justify" wrapText="1"/>
    </xf>
    <xf numFmtId="3" fontId="3" fillId="7" borderId="23" xfId="0" applyNumberFormat="1" applyFont="1" applyFill="1" applyBorder="1" applyAlignment="1">
      <alignment/>
    </xf>
    <xf numFmtId="0" fontId="3" fillId="7" borderId="23" xfId="0" applyFont="1" applyFill="1" applyBorder="1" applyAlignment="1">
      <alignment/>
    </xf>
    <xf numFmtId="1" fontId="3" fillId="7" borderId="23" xfId="0" applyNumberFormat="1" applyFont="1" applyFill="1" applyBorder="1" applyAlignment="1">
      <alignment/>
    </xf>
    <xf numFmtId="204" fontId="3" fillId="7" borderId="23" xfId="0" applyNumberFormat="1" applyFont="1" applyFill="1" applyBorder="1" applyAlignment="1">
      <alignment vertical="center" wrapText="1"/>
    </xf>
    <xf numFmtId="49" fontId="3" fillId="7" borderId="24" xfId="0" applyNumberFormat="1" applyFont="1" applyFill="1" applyBorder="1" applyAlignment="1">
      <alignment vertical="center" wrapText="1"/>
    </xf>
    <xf numFmtId="0" fontId="3" fillId="7" borderId="25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49" fontId="2" fillId="7" borderId="26" xfId="0" applyNumberFormat="1" applyFont="1" applyFill="1" applyBorder="1" applyAlignment="1">
      <alignment horizontal="right" vertical="center" wrapText="1"/>
    </xf>
    <xf numFmtId="3" fontId="2" fillId="7" borderId="26" xfId="0" applyNumberFormat="1" applyFont="1" applyFill="1" applyBorder="1" applyAlignment="1">
      <alignment horizontal="center" vertical="center"/>
    </xf>
    <xf numFmtId="10" fontId="9" fillId="7" borderId="26" xfId="0" applyNumberFormat="1" applyFont="1" applyFill="1" applyBorder="1" applyAlignment="1">
      <alignment horizontal="center" vertical="center"/>
    </xf>
    <xf numFmtId="3" fontId="3" fillId="7" borderId="26" xfId="0" applyNumberFormat="1" applyFont="1" applyFill="1" applyBorder="1" applyAlignment="1">
      <alignment horizontal="center" vertical="center"/>
    </xf>
    <xf numFmtId="1" fontId="7" fillId="19" borderId="26" xfId="0" applyNumberFormat="1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 wrapText="1"/>
    </xf>
    <xf numFmtId="1" fontId="7" fillId="7" borderId="26" xfId="0" applyNumberFormat="1" applyFont="1" applyFill="1" applyBorder="1" applyAlignment="1">
      <alignment horizontal="center" vertical="center"/>
    </xf>
    <xf numFmtId="3" fontId="7" fillId="7" borderId="26" xfId="0" applyNumberFormat="1" applyFont="1" applyFill="1" applyBorder="1" applyAlignment="1">
      <alignment horizontal="center" vertical="center" wrapText="1"/>
    </xf>
    <xf numFmtId="3" fontId="7" fillId="7" borderId="26" xfId="0" applyNumberFormat="1" applyFont="1" applyFill="1" applyBorder="1" applyAlignment="1">
      <alignment horizontal="center" vertical="center"/>
    </xf>
    <xf numFmtId="204" fontId="7" fillId="7" borderId="26" xfId="0" applyNumberFormat="1" applyFont="1" applyFill="1" applyBorder="1" applyAlignment="1">
      <alignment horizontal="center" vertical="center"/>
    </xf>
    <xf numFmtId="49" fontId="3" fillId="7" borderId="27" xfId="0" applyNumberFormat="1" applyFont="1" applyFill="1" applyBorder="1" applyAlignment="1">
      <alignment horizontal="center" vertical="center" wrapText="1"/>
    </xf>
    <xf numFmtId="204" fontId="7" fillId="0" borderId="13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204" fontId="7" fillId="0" borderId="13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11.14-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Gorko%202_Litva_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pai\Savaitgaliai\2014\2014.11.14-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opai\Savaites\2014\2014.11.14-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ember 14-20..Lapkričio 14-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vember 14-16 LapkrIčio 14-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vember 14-20..Lapkričio 14-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62.421875" style="6" customWidth="1"/>
    <col min="4" max="4" width="13.421875" style="6" bestFit="1" customWidth="1"/>
    <col min="5" max="5" width="14.28125" style="6" customWidth="1"/>
    <col min="6" max="6" width="14.00390625" style="6" bestFit="1" customWidth="1"/>
    <col min="7" max="7" width="10.8515625" style="6" bestFit="1" customWidth="1"/>
    <col min="8" max="8" width="13.42187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5" width="10.281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ht="19.5">
      <c r="A1" s="1" t="s">
        <v>38</v>
      </c>
    </row>
    <row r="2" spans="1:10" ht="19.5">
      <c r="A2" s="1" t="s">
        <v>39</v>
      </c>
      <c r="B2" s="2"/>
      <c r="C2" s="2"/>
      <c r="D2" s="3"/>
      <c r="E2" s="3"/>
      <c r="F2" s="3"/>
      <c r="G2" s="2"/>
      <c r="H2" s="4"/>
      <c r="I2" s="5"/>
      <c r="J2" s="4"/>
    </row>
    <row r="3" ht="13.5" thickBot="1"/>
    <row r="4" spans="1:17" ht="57" customHeight="1" thickBot="1">
      <c r="A4" s="42"/>
      <c r="B4" s="43"/>
      <c r="C4" s="44" t="s">
        <v>66</v>
      </c>
      <c r="D4" s="44" t="s">
        <v>40</v>
      </c>
      <c r="E4" s="44" t="s">
        <v>41</v>
      </c>
      <c r="F4" s="44" t="s">
        <v>40</v>
      </c>
      <c r="G4" s="44" t="s">
        <v>68</v>
      </c>
      <c r="H4" s="44" t="s">
        <v>90</v>
      </c>
      <c r="I4" s="44" t="s">
        <v>67</v>
      </c>
      <c r="J4" s="44" t="s">
        <v>5</v>
      </c>
      <c r="K4" s="44" t="s">
        <v>6</v>
      </c>
      <c r="L4" s="44" t="s">
        <v>10</v>
      </c>
      <c r="M4" s="44" t="s">
        <v>20</v>
      </c>
      <c r="N4" s="44" t="s">
        <v>15</v>
      </c>
      <c r="O4" s="44" t="s">
        <v>16</v>
      </c>
      <c r="P4" s="44" t="s">
        <v>21</v>
      </c>
      <c r="Q4" s="45" t="s">
        <v>17</v>
      </c>
    </row>
    <row r="5" spans="1:17" ht="57" customHeight="1" thickBot="1">
      <c r="A5" s="38"/>
      <c r="B5" s="39"/>
      <c r="C5" s="40" t="s">
        <v>87</v>
      </c>
      <c r="D5" s="40" t="s">
        <v>44</v>
      </c>
      <c r="E5" s="40" t="s">
        <v>43</v>
      </c>
      <c r="F5" s="40" t="s">
        <v>42</v>
      </c>
      <c r="G5" s="40" t="s">
        <v>89</v>
      </c>
      <c r="H5" s="40" t="s">
        <v>51</v>
      </c>
      <c r="I5" s="40" t="s">
        <v>3</v>
      </c>
      <c r="J5" s="40" t="s">
        <v>23</v>
      </c>
      <c r="K5" s="40" t="s">
        <v>24</v>
      </c>
      <c r="L5" s="40" t="s">
        <v>58</v>
      </c>
      <c r="M5" s="40" t="s">
        <v>70</v>
      </c>
      <c r="N5" s="40" t="s">
        <v>71</v>
      </c>
      <c r="O5" s="40" t="s">
        <v>82</v>
      </c>
      <c r="P5" s="40" t="s">
        <v>88</v>
      </c>
      <c r="Q5" s="41" t="s">
        <v>86</v>
      </c>
    </row>
    <row r="6" spans="1:17" ht="27.75" customHeight="1">
      <c r="A6" s="31">
        <v>1</v>
      </c>
      <c r="B6" s="71" t="s">
        <v>26</v>
      </c>
      <c r="C6" s="33" t="s">
        <v>72</v>
      </c>
      <c r="D6" s="34">
        <v>265797.41</v>
      </c>
      <c r="E6" s="28">
        <f aca="true" t="shared" si="0" ref="E6:E11">D6/3.452</f>
        <v>76998.09096176129</v>
      </c>
      <c r="F6" s="34" t="s">
        <v>75</v>
      </c>
      <c r="G6" s="34" t="s">
        <v>75</v>
      </c>
      <c r="H6" s="34">
        <v>15633</v>
      </c>
      <c r="I6" s="35">
        <v>93</v>
      </c>
      <c r="J6" s="8">
        <f>H6/I6</f>
        <v>168.09677419354838</v>
      </c>
      <c r="K6" s="35">
        <v>13</v>
      </c>
      <c r="L6" s="36">
        <v>1</v>
      </c>
      <c r="M6" s="34">
        <v>307597.00999999995</v>
      </c>
      <c r="N6" s="34">
        <v>18107</v>
      </c>
      <c r="O6" s="28">
        <f aca="true" t="shared" si="1" ref="O6:O14">M6/3.452</f>
        <v>89106.89745075317</v>
      </c>
      <c r="P6" s="69" t="s">
        <v>74</v>
      </c>
      <c r="Q6" s="30" t="s">
        <v>73</v>
      </c>
    </row>
    <row r="7" spans="1:17" ht="27.75" customHeight="1">
      <c r="A7" s="31">
        <f>A6+1</f>
        <v>2</v>
      </c>
      <c r="B7" s="32">
        <v>1</v>
      </c>
      <c r="C7" s="33" t="s">
        <v>34</v>
      </c>
      <c r="D7" s="34">
        <v>140243.08</v>
      </c>
      <c r="E7" s="28">
        <f t="shared" si="0"/>
        <v>40626.61645422943</v>
      </c>
      <c r="F7" s="34">
        <v>209491.84</v>
      </c>
      <c r="G7" s="20">
        <f>(D7-F7)/F7</f>
        <v>-0.3305558822720733</v>
      </c>
      <c r="H7" s="34">
        <v>7974</v>
      </c>
      <c r="I7" s="35">
        <v>90</v>
      </c>
      <c r="J7" s="8">
        <f>H7/I7</f>
        <v>88.6</v>
      </c>
      <c r="K7" s="35">
        <v>10</v>
      </c>
      <c r="L7" s="36">
        <v>3</v>
      </c>
      <c r="M7" s="34">
        <v>822181.18</v>
      </c>
      <c r="N7" s="34">
        <v>48537</v>
      </c>
      <c r="O7" s="28">
        <f t="shared" si="1"/>
        <v>238175.31286210893</v>
      </c>
      <c r="P7" s="69" t="s">
        <v>33</v>
      </c>
      <c r="Q7" s="30" t="s">
        <v>32</v>
      </c>
    </row>
    <row r="8" spans="1:17" ht="27.75" customHeight="1">
      <c r="A8" s="31">
        <f aca="true" t="shared" si="2" ref="A8:A14">A7+1</f>
        <v>3</v>
      </c>
      <c r="B8" s="71" t="s">
        <v>26</v>
      </c>
      <c r="C8" s="33" t="s">
        <v>78</v>
      </c>
      <c r="D8" s="34">
        <v>100418.01</v>
      </c>
      <c r="E8" s="28">
        <f t="shared" si="0"/>
        <v>29089.80590961761</v>
      </c>
      <c r="F8" s="34" t="s">
        <v>75</v>
      </c>
      <c r="G8" s="34" t="s">
        <v>75</v>
      </c>
      <c r="H8" s="34">
        <v>6222</v>
      </c>
      <c r="I8" s="35">
        <v>167</v>
      </c>
      <c r="J8" s="8">
        <f>H8/I8</f>
        <v>37.25748502994012</v>
      </c>
      <c r="K8" s="35">
        <v>12</v>
      </c>
      <c r="L8" s="36">
        <v>1</v>
      </c>
      <c r="M8" s="34">
        <v>100418.01</v>
      </c>
      <c r="N8" s="34">
        <v>6222</v>
      </c>
      <c r="O8" s="28">
        <f t="shared" si="1"/>
        <v>29089.80590961761</v>
      </c>
      <c r="P8" s="69" t="s">
        <v>74</v>
      </c>
      <c r="Q8" s="68" t="s">
        <v>59</v>
      </c>
    </row>
    <row r="9" spans="1:17" ht="27.75" customHeight="1">
      <c r="A9" s="31">
        <f t="shared" si="2"/>
        <v>4</v>
      </c>
      <c r="B9" s="32">
        <v>4</v>
      </c>
      <c r="C9" s="33" t="s">
        <v>55</v>
      </c>
      <c r="D9" s="34">
        <v>49796</v>
      </c>
      <c r="E9" s="28">
        <f>D9/3.452</f>
        <v>14425.260718424102</v>
      </c>
      <c r="F9" s="34">
        <v>74651</v>
      </c>
      <c r="G9" s="20">
        <f>(D9-F9)/F9</f>
        <v>-0.33294932418855744</v>
      </c>
      <c r="H9" s="34">
        <v>3524</v>
      </c>
      <c r="I9" s="35">
        <v>105</v>
      </c>
      <c r="J9" s="8">
        <f>H9/I9</f>
        <v>33.56190476190476</v>
      </c>
      <c r="K9" s="35">
        <v>18</v>
      </c>
      <c r="L9" s="36">
        <v>2</v>
      </c>
      <c r="M9" s="34">
        <v>136875</v>
      </c>
      <c r="N9" s="34">
        <v>9788</v>
      </c>
      <c r="O9" s="28">
        <f>M9/3.452</f>
        <v>39650.92699884125</v>
      </c>
      <c r="P9" s="69" t="s">
        <v>53</v>
      </c>
      <c r="Q9" s="30" t="s">
        <v>83</v>
      </c>
    </row>
    <row r="10" spans="1:17" ht="27.75" customHeight="1">
      <c r="A10" s="31">
        <f t="shared" si="2"/>
        <v>5</v>
      </c>
      <c r="B10" s="32">
        <v>2</v>
      </c>
      <c r="C10" s="33" t="s">
        <v>30</v>
      </c>
      <c r="D10" s="34">
        <v>48538.6</v>
      </c>
      <c r="E10" s="28">
        <f>D10/3.452</f>
        <v>14061.00811123986</v>
      </c>
      <c r="F10" s="34">
        <v>88380.5</v>
      </c>
      <c r="G10" s="20">
        <f>(D10-F10)/F10</f>
        <v>-0.45079966734743526</v>
      </c>
      <c r="H10" s="34">
        <v>2780</v>
      </c>
      <c r="I10" s="35">
        <v>48</v>
      </c>
      <c r="J10" s="8">
        <f>H10/I10</f>
        <v>57.916666666666664</v>
      </c>
      <c r="K10" s="35">
        <v>8</v>
      </c>
      <c r="L10" s="36">
        <v>3</v>
      </c>
      <c r="M10" s="34">
        <v>424640.7</v>
      </c>
      <c r="N10" s="34">
        <v>26159</v>
      </c>
      <c r="O10" s="28">
        <f>M10/3.452</f>
        <v>123012.94901506374</v>
      </c>
      <c r="P10" s="69" t="s">
        <v>33</v>
      </c>
      <c r="Q10" s="68" t="s">
        <v>46</v>
      </c>
    </row>
    <row r="11" spans="1:17" ht="27.75" customHeight="1">
      <c r="A11" s="31">
        <f t="shared" si="2"/>
        <v>6</v>
      </c>
      <c r="B11" s="32">
        <v>3</v>
      </c>
      <c r="C11" s="33" t="s">
        <v>54</v>
      </c>
      <c r="D11" s="34">
        <v>29721.6</v>
      </c>
      <c r="E11" s="28">
        <f t="shared" si="0"/>
        <v>8609.965237543453</v>
      </c>
      <c r="F11" s="34">
        <v>81223.3</v>
      </c>
      <c r="G11" s="20">
        <f>(D11-F11)/F11</f>
        <v>-0.6340754438689391</v>
      </c>
      <c r="H11" s="34">
        <v>1656</v>
      </c>
      <c r="I11" s="35">
        <v>47</v>
      </c>
      <c r="J11" s="8">
        <f>H11/I11</f>
        <v>35.234042553191486</v>
      </c>
      <c r="K11" s="35">
        <v>7</v>
      </c>
      <c r="L11" s="36">
        <v>2</v>
      </c>
      <c r="M11" s="34">
        <v>152886.9</v>
      </c>
      <c r="N11" s="34">
        <v>9547</v>
      </c>
      <c r="O11" s="28">
        <f t="shared" si="1"/>
        <v>44289.3684820394</v>
      </c>
      <c r="P11" s="69" t="s">
        <v>53</v>
      </c>
      <c r="Q11" s="68" t="s">
        <v>59</v>
      </c>
    </row>
    <row r="12" spans="1:17" ht="27.75" customHeight="1">
      <c r="A12" s="31">
        <f t="shared" si="2"/>
        <v>7</v>
      </c>
      <c r="B12" s="32">
        <v>5</v>
      </c>
      <c r="C12" s="19" t="s">
        <v>56</v>
      </c>
      <c r="D12" s="34">
        <v>17571</v>
      </c>
      <c r="E12" s="28">
        <f>D12/3.452</f>
        <v>5090.092699884125</v>
      </c>
      <c r="F12" s="34">
        <v>37843</v>
      </c>
      <c r="G12" s="20">
        <f>(D12-F12)/F12</f>
        <v>-0.5356869169991808</v>
      </c>
      <c r="H12" s="34">
        <v>1021</v>
      </c>
      <c r="I12" s="35">
        <v>32</v>
      </c>
      <c r="J12" s="8">
        <f>H12/I12</f>
        <v>31.90625</v>
      </c>
      <c r="K12" s="35">
        <v>7</v>
      </c>
      <c r="L12" s="36">
        <v>2</v>
      </c>
      <c r="M12" s="34">
        <v>79097.5</v>
      </c>
      <c r="N12" s="34">
        <v>4982</v>
      </c>
      <c r="O12" s="28">
        <f>M12/3.452</f>
        <v>22913.528389339514</v>
      </c>
      <c r="P12" s="69" t="s">
        <v>53</v>
      </c>
      <c r="Q12" s="30" t="s">
        <v>57</v>
      </c>
    </row>
    <row r="13" spans="1:17" ht="27.75" customHeight="1">
      <c r="A13" s="31">
        <f t="shared" si="2"/>
        <v>8</v>
      </c>
      <c r="B13" s="32">
        <v>9</v>
      </c>
      <c r="C13" s="33" t="s">
        <v>60</v>
      </c>
      <c r="D13" s="34">
        <v>13278</v>
      </c>
      <c r="E13" s="28">
        <f>D13/3.452</f>
        <v>3846.4658169177287</v>
      </c>
      <c r="F13" s="34">
        <v>21645.5</v>
      </c>
      <c r="G13" s="20">
        <f>(D13-F13)/F13</f>
        <v>-0.3865699568039546</v>
      </c>
      <c r="H13" s="34">
        <v>919</v>
      </c>
      <c r="I13" s="35">
        <v>26</v>
      </c>
      <c r="J13" s="37">
        <f>H13/I13</f>
        <v>35.34615384615385</v>
      </c>
      <c r="K13" s="35">
        <v>9</v>
      </c>
      <c r="L13" s="36">
        <v>10</v>
      </c>
      <c r="M13" s="34">
        <v>582680.28</v>
      </c>
      <c r="N13" s="34">
        <v>39716</v>
      </c>
      <c r="O13" s="28">
        <f>M13/3.452</f>
        <v>168794.98261877173</v>
      </c>
      <c r="P13" s="67">
        <v>41901</v>
      </c>
      <c r="Q13" s="30" t="s">
        <v>63</v>
      </c>
    </row>
    <row r="14" spans="1:17" ht="27.75" customHeight="1">
      <c r="A14" s="31">
        <f t="shared" si="2"/>
        <v>9</v>
      </c>
      <c r="B14" s="32">
        <v>7</v>
      </c>
      <c r="C14" s="33" t="s">
        <v>14</v>
      </c>
      <c r="D14" s="34">
        <v>11380.3</v>
      </c>
      <c r="E14" s="28">
        <f>D14/3.452</f>
        <v>3296.7265353418306</v>
      </c>
      <c r="F14" s="34">
        <v>28871.5</v>
      </c>
      <c r="G14" s="20">
        <f>(D14-F14)/F14</f>
        <v>-0.6058292780077239</v>
      </c>
      <c r="H14" s="34">
        <v>635</v>
      </c>
      <c r="I14" s="35">
        <v>18</v>
      </c>
      <c r="J14" s="8">
        <f>H14/I14</f>
        <v>35.27777777777778</v>
      </c>
      <c r="K14" s="35">
        <v>5</v>
      </c>
      <c r="L14" s="36">
        <v>5</v>
      </c>
      <c r="M14" s="34">
        <v>507371.6</v>
      </c>
      <c r="N14" s="34">
        <v>31376</v>
      </c>
      <c r="O14" s="28">
        <f t="shared" si="1"/>
        <v>146979.02665121667</v>
      </c>
      <c r="P14" s="69">
        <v>41936</v>
      </c>
      <c r="Q14" s="30" t="s">
        <v>59</v>
      </c>
    </row>
    <row r="15" spans="1:17" ht="27.75" customHeight="1">
      <c r="A15" s="31">
        <f>A14+1</f>
        <v>10</v>
      </c>
      <c r="B15" s="32">
        <v>12</v>
      </c>
      <c r="C15" s="33" t="s">
        <v>12</v>
      </c>
      <c r="D15" s="34">
        <v>10128.8</v>
      </c>
      <c r="E15" s="28">
        <f>D15/3.452</f>
        <v>2934.183082271147</v>
      </c>
      <c r="F15" s="34">
        <v>7589.5</v>
      </c>
      <c r="G15" s="20">
        <f>(D15-F15)/F15</f>
        <v>0.33458067066341646</v>
      </c>
      <c r="H15" s="34">
        <v>573</v>
      </c>
      <c r="I15" s="35">
        <v>11</v>
      </c>
      <c r="J15" s="8">
        <f>H15/I15</f>
        <v>52.09090909090909</v>
      </c>
      <c r="K15" s="35">
        <v>3</v>
      </c>
      <c r="L15" s="36">
        <v>8</v>
      </c>
      <c r="M15" s="34">
        <v>449209.3</v>
      </c>
      <c r="N15" s="34">
        <v>27684</v>
      </c>
      <c r="O15" s="28">
        <f>M15/3.452</f>
        <v>130130.15643105446</v>
      </c>
      <c r="P15" s="67">
        <v>41915</v>
      </c>
      <c r="Q15" s="30" t="s">
        <v>62</v>
      </c>
    </row>
    <row r="16" spans="1:17" ht="15.75">
      <c r="A16" s="7"/>
      <c r="B16" s="7"/>
      <c r="C16" s="21" t="s">
        <v>18</v>
      </c>
      <c r="D16" s="10">
        <f>SUM(D6:D15)</f>
        <v>686872.8</v>
      </c>
      <c r="E16" s="10">
        <f>SUM(E6:E15)</f>
        <v>198978.21552723055</v>
      </c>
      <c r="F16" s="10">
        <v>619452.7</v>
      </c>
      <c r="G16" s="23">
        <f>(D16-F16)/F16</f>
        <v>0.10883817279349997</v>
      </c>
      <c r="H16" s="10">
        <f>SUM(H6:H15)</f>
        <v>40937</v>
      </c>
      <c r="I16" s="22"/>
      <c r="J16" s="11"/>
      <c r="K16" s="12"/>
      <c r="L16" s="11"/>
      <c r="M16" s="9"/>
      <c r="N16" s="9"/>
      <c r="O16" s="28"/>
      <c r="P16" s="18"/>
      <c r="Q16" s="26"/>
    </row>
    <row r="17" spans="1:17" ht="15.75">
      <c r="A17" s="13"/>
      <c r="B17" s="13"/>
      <c r="C17" s="24"/>
      <c r="D17" s="14"/>
      <c r="E17" s="15"/>
      <c r="F17" s="14"/>
      <c r="G17" s="15"/>
      <c r="H17" s="14"/>
      <c r="I17" s="15"/>
      <c r="J17" s="16"/>
      <c r="K17" s="15"/>
      <c r="L17" s="16"/>
      <c r="M17" s="15"/>
      <c r="N17" s="15"/>
      <c r="O17" s="15"/>
      <c r="P17" s="17"/>
      <c r="Q17" s="27"/>
    </row>
    <row r="18" spans="1:17" ht="27.75" customHeight="1">
      <c r="A18" s="31">
        <f>A15+1</f>
        <v>11</v>
      </c>
      <c r="B18" s="32">
        <v>6</v>
      </c>
      <c r="C18" s="33" t="s">
        <v>61</v>
      </c>
      <c r="D18" s="34">
        <v>10003.86</v>
      </c>
      <c r="E18" s="28">
        <f aca="true" t="shared" si="3" ref="E18:E27">D18/3.452</f>
        <v>2897.989571263036</v>
      </c>
      <c r="F18" s="34">
        <v>31123.06</v>
      </c>
      <c r="G18" s="20">
        <f>(D18-F18)/F18</f>
        <v>-0.678570808911463</v>
      </c>
      <c r="H18" s="34">
        <v>779</v>
      </c>
      <c r="I18" s="35">
        <v>40</v>
      </c>
      <c r="J18" s="8">
        <f>H18/I18</f>
        <v>19.475</v>
      </c>
      <c r="K18" s="35">
        <v>12</v>
      </c>
      <c r="L18" s="36">
        <v>6</v>
      </c>
      <c r="M18" s="34">
        <v>754643.23</v>
      </c>
      <c r="N18" s="34">
        <v>58709</v>
      </c>
      <c r="O18" s="28">
        <f aca="true" t="shared" si="4" ref="O18:O27">M18/3.452</f>
        <v>218610.4374275782</v>
      </c>
      <c r="P18" s="69">
        <v>41929</v>
      </c>
      <c r="Q18" s="30" t="s">
        <v>59</v>
      </c>
    </row>
    <row r="19" spans="1:17" ht="27.75" customHeight="1">
      <c r="A19" s="31">
        <f aca="true" t="shared" si="5" ref="A19:A27">A18+1</f>
        <v>12</v>
      </c>
      <c r="B19" s="71" t="s">
        <v>26</v>
      </c>
      <c r="C19" s="33" t="s">
        <v>81</v>
      </c>
      <c r="D19" s="34">
        <v>6101.5</v>
      </c>
      <c r="E19" s="28">
        <f t="shared" si="3"/>
        <v>1767.5260718424101</v>
      </c>
      <c r="F19" s="34" t="s">
        <v>75</v>
      </c>
      <c r="G19" s="34" t="s">
        <v>75</v>
      </c>
      <c r="H19" s="34">
        <v>369</v>
      </c>
      <c r="I19" s="35">
        <v>25</v>
      </c>
      <c r="J19" s="8">
        <f>H19/I19</f>
        <v>14.76</v>
      </c>
      <c r="K19" s="35">
        <v>5</v>
      </c>
      <c r="L19" s="36">
        <v>1</v>
      </c>
      <c r="M19" s="34">
        <v>6101.5</v>
      </c>
      <c r="N19" s="34">
        <v>369</v>
      </c>
      <c r="O19" s="28">
        <f t="shared" si="4"/>
        <v>1767.5260718424101</v>
      </c>
      <c r="P19" s="69" t="s">
        <v>74</v>
      </c>
      <c r="Q19" s="30" t="s">
        <v>45</v>
      </c>
    </row>
    <row r="20" spans="1:17" ht="27.75" customHeight="1">
      <c r="A20" s="31">
        <f t="shared" si="5"/>
        <v>13</v>
      </c>
      <c r="B20" s="32">
        <v>10</v>
      </c>
      <c r="C20" s="33" t="s">
        <v>31</v>
      </c>
      <c r="D20" s="34">
        <v>5795</v>
      </c>
      <c r="E20" s="28">
        <f>D20/3.452</f>
        <v>1678.736964078795</v>
      </c>
      <c r="F20" s="34">
        <v>18904</v>
      </c>
      <c r="G20" s="20">
        <f>(D20-F20)/F20</f>
        <v>-0.6934511214557766</v>
      </c>
      <c r="H20" s="34">
        <v>330</v>
      </c>
      <c r="I20" s="35">
        <v>15</v>
      </c>
      <c r="J20" s="8">
        <f>H20/I20</f>
        <v>22</v>
      </c>
      <c r="K20" s="35">
        <v>3</v>
      </c>
      <c r="L20" s="36">
        <v>4</v>
      </c>
      <c r="M20" s="34">
        <v>186143.6</v>
      </c>
      <c r="N20" s="34">
        <v>10707</v>
      </c>
      <c r="O20" s="28">
        <f>M20/3.452</f>
        <v>53923.4067207416</v>
      </c>
      <c r="P20" s="69">
        <v>41943</v>
      </c>
      <c r="Q20" s="30" t="s">
        <v>9</v>
      </c>
    </row>
    <row r="21" spans="1:17" ht="27.75" customHeight="1">
      <c r="A21" s="31">
        <f t="shared" si="5"/>
        <v>14</v>
      </c>
      <c r="B21" s="71" t="s">
        <v>26</v>
      </c>
      <c r="C21" s="19" t="s">
        <v>77</v>
      </c>
      <c r="D21" s="34">
        <v>5334</v>
      </c>
      <c r="E21" s="28">
        <f t="shared" si="3"/>
        <v>1545.1911935110081</v>
      </c>
      <c r="F21" s="34" t="s">
        <v>75</v>
      </c>
      <c r="G21" s="34" t="s">
        <v>75</v>
      </c>
      <c r="H21" s="34">
        <v>360</v>
      </c>
      <c r="I21" s="35">
        <v>38</v>
      </c>
      <c r="J21" s="8">
        <f>H21/I21</f>
        <v>9.473684210526315</v>
      </c>
      <c r="K21" s="35">
        <v>9</v>
      </c>
      <c r="L21" s="36">
        <v>1</v>
      </c>
      <c r="M21" s="34">
        <v>7422</v>
      </c>
      <c r="N21" s="34">
        <v>541</v>
      </c>
      <c r="O21" s="28">
        <f t="shared" si="4"/>
        <v>2150.057937427578</v>
      </c>
      <c r="P21" s="69" t="s">
        <v>74</v>
      </c>
      <c r="Q21" s="70" t="s">
        <v>76</v>
      </c>
    </row>
    <row r="22" spans="1:17" ht="27.75" customHeight="1">
      <c r="A22" s="31">
        <f t="shared" si="5"/>
        <v>15</v>
      </c>
      <c r="B22" s="32">
        <v>11</v>
      </c>
      <c r="C22" s="33" t="s">
        <v>28</v>
      </c>
      <c r="D22" s="34">
        <v>4277.4</v>
      </c>
      <c r="E22" s="28">
        <f t="shared" si="3"/>
        <v>1239.1077636152954</v>
      </c>
      <c r="F22" s="34">
        <v>15613</v>
      </c>
      <c r="G22" s="20">
        <f>(D22-F22)/F22</f>
        <v>-0.7260359956446552</v>
      </c>
      <c r="H22" s="34">
        <v>242</v>
      </c>
      <c r="I22" s="35">
        <v>9</v>
      </c>
      <c r="J22" s="8">
        <f>H22/I22</f>
        <v>26.88888888888889</v>
      </c>
      <c r="K22" s="35">
        <v>3</v>
      </c>
      <c r="L22" s="36">
        <v>4</v>
      </c>
      <c r="M22" s="34">
        <v>160855.36</v>
      </c>
      <c r="N22" s="34">
        <v>10107</v>
      </c>
      <c r="O22" s="28">
        <f t="shared" si="4"/>
        <v>46597.72885283893</v>
      </c>
      <c r="P22" s="69">
        <v>41943</v>
      </c>
      <c r="Q22" s="30" t="s">
        <v>59</v>
      </c>
    </row>
    <row r="23" spans="1:17" ht="27.75" customHeight="1">
      <c r="A23" s="31">
        <f t="shared" si="5"/>
        <v>16</v>
      </c>
      <c r="B23" s="32">
        <v>21</v>
      </c>
      <c r="C23" s="19" t="s">
        <v>47</v>
      </c>
      <c r="D23" s="34">
        <v>4254</v>
      </c>
      <c r="E23" s="28">
        <f t="shared" si="3"/>
        <v>1232.3290845886443</v>
      </c>
      <c r="F23" s="34">
        <v>1008</v>
      </c>
      <c r="G23" s="20">
        <f>(D23-F23)/F23</f>
        <v>3.2202380952380953</v>
      </c>
      <c r="H23" s="34">
        <v>527</v>
      </c>
      <c r="I23" s="35">
        <v>5</v>
      </c>
      <c r="J23" s="8">
        <f>H23/I23</f>
        <v>105.4</v>
      </c>
      <c r="K23" s="35">
        <v>3</v>
      </c>
      <c r="L23" s="36">
        <v>13</v>
      </c>
      <c r="M23" s="34">
        <v>90142.4</v>
      </c>
      <c r="N23" s="34">
        <v>9373</v>
      </c>
      <c r="O23" s="28">
        <f t="shared" si="4"/>
        <v>26113.093858632674</v>
      </c>
      <c r="P23" s="69">
        <v>41880</v>
      </c>
      <c r="Q23" s="30" t="s">
        <v>48</v>
      </c>
    </row>
    <row r="24" spans="1:17" ht="27.75" customHeight="1">
      <c r="A24" s="31">
        <f t="shared" si="5"/>
        <v>17</v>
      </c>
      <c r="B24" s="32">
        <v>8</v>
      </c>
      <c r="C24" s="33" t="s">
        <v>35</v>
      </c>
      <c r="D24" s="34">
        <v>3409</v>
      </c>
      <c r="E24" s="28">
        <f t="shared" si="3"/>
        <v>987.5434530706837</v>
      </c>
      <c r="F24" s="34">
        <v>27319</v>
      </c>
      <c r="G24" s="20">
        <f>(D24-F24)/F24</f>
        <v>-0.8752150517954537</v>
      </c>
      <c r="H24" s="34">
        <v>193</v>
      </c>
      <c r="I24" s="35">
        <v>6</v>
      </c>
      <c r="J24" s="8">
        <f>H24/I24</f>
        <v>32.166666666666664</v>
      </c>
      <c r="K24" s="35">
        <v>2</v>
      </c>
      <c r="L24" s="36">
        <v>3</v>
      </c>
      <c r="M24" s="34">
        <v>120029.96</v>
      </c>
      <c r="N24" s="34">
        <v>7197</v>
      </c>
      <c r="O24" s="28">
        <f t="shared" si="4"/>
        <v>34771.135573580534</v>
      </c>
      <c r="P24" s="69" t="s">
        <v>33</v>
      </c>
      <c r="Q24" s="30" t="s">
        <v>59</v>
      </c>
    </row>
    <row r="25" spans="1:17" ht="27.75" customHeight="1">
      <c r="A25" s="31">
        <f t="shared" si="5"/>
        <v>18</v>
      </c>
      <c r="B25" s="32">
        <v>18</v>
      </c>
      <c r="C25" s="19" t="s">
        <v>85</v>
      </c>
      <c r="D25" s="34">
        <v>2784</v>
      </c>
      <c r="E25" s="28">
        <f t="shared" si="3"/>
        <v>806.4889918887601</v>
      </c>
      <c r="F25" s="34">
        <v>3011</v>
      </c>
      <c r="G25" s="20">
        <f>(D25-F25)/F25</f>
        <v>-0.07539023580205911</v>
      </c>
      <c r="H25" s="34">
        <v>190</v>
      </c>
      <c r="I25" s="35">
        <v>6</v>
      </c>
      <c r="J25" s="8">
        <f>H25/I25</f>
        <v>31.666666666666668</v>
      </c>
      <c r="K25" s="35">
        <v>3</v>
      </c>
      <c r="L25" s="36">
        <v>14</v>
      </c>
      <c r="M25" s="34">
        <v>386248.79</v>
      </c>
      <c r="N25" s="34">
        <v>29804</v>
      </c>
      <c r="O25" s="28">
        <f t="shared" si="4"/>
        <v>111891.30648899189</v>
      </c>
      <c r="P25" s="29">
        <v>41873</v>
      </c>
      <c r="Q25" s="30" t="s">
        <v>22</v>
      </c>
    </row>
    <row r="26" spans="1:17" ht="27.75" customHeight="1">
      <c r="A26" s="31">
        <f t="shared" si="5"/>
        <v>19</v>
      </c>
      <c r="B26" s="32">
        <v>15</v>
      </c>
      <c r="C26" s="33" t="s">
        <v>52</v>
      </c>
      <c r="D26" s="34">
        <v>2754</v>
      </c>
      <c r="E26" s="28">
        <f t="shared" si="3"/>
        <v>797.7983777520278</v>
      </c>
      <c r="F26" s="34">
        <v>4022</v>
      </c>
      <c r="G26" s="20">
        <f>(D26-F26)/F26</f>
        <v>-0.3152660367976131</v>
      </c>
      <c r="H26" s="34">
        <v>230</v>
      </c>
      <c r="I26" s="35">
        <v>8</v>
      </c>
      <c r="J26" s="8">
        <f>H26/I26</f>
        <v>28.75</v>
      </c>
      <c r="K26" s="35">
        <v>5</v>
      </c>
      <c r="L26" s="36">
        <v>2</v>
      </c>
      <c r="M26" s="34">
        <v>9558</v>
      </c>
      <c r="N26" s="34">
        <v>844</v>
      </c>
      <c r="O26" s="28">
        <f t="shared" si="4"/>
        <v>2768.82966396292</v>
      </c>
      <c r="P26" s="69" t="s">
        <v>53</v>
      </c>
      <c r="Q26" s="30" t="s">
        <v>64</v>
      </c>
    </row>
    <row r="27" spans="1:17" ht="27.75" customHeight="1">
      <c r="A27" s="31">
        <f t="shared" si="5"/>
        <v>20</v>
      </c>
      <c r="B27" s="32">
        <v>17</v>
      </c>
      <c r="C27" s="19" t="s">
        <v>2</v>
      </c>
      <c r="D27" s="34">
        <v>2033</v>
      </c>
      <c r="E27" s="28">
        <f t="shared" si="3"/>
        <v>588.9339513325608</v>
      </c>
      <c r="F27" s="34">
        <v>3066</v>
      </c>
      <c r="G27" s="20">
        <f>(D27-F27)/F27</f>
        <v>-0.33692106979778214</v>
      </c>
      <c r="H27" s="34">
        <v>176</v>
      </c>
      <c r="I27" s="35">
        <v>6</v>
      </c>
      <c r="J27" s="8">
        <f>H27/I27</f>
        <v>29.333333333333332</v>
      </c>
      <c r="K27" s="35">
        <v>3</v>
      </c>
      <c r="L27" s="36">
        <v>5</v>
      </c>
      <c r="M27" s="34">
        <v>37066</v>
      </c>
      <c r="N27" s="34">
        <v>3304</v>
      </c>
      <c r="O27" s="28">
        <f t="shared" si="4"/>
        <v>10737.543453070684</v>
      </c>
      <c r="P27" s="69">
        <v>41936</v>
      </c>
      <c r="Q27" s="30" t="s">
        <v>64</v>
      </c>
    </row>
    <row r="28" spans="1:17" ht="15.75">
      <c r="A28" s="25"/>
      <c r="B28" s="7"/>
      <c r="C28" s="21" t="s">
        <v>19</v>
      </c>
      <c r="D28" s="10">
        <f>SUM(D18:D27)+D16</f>
        <v>733618.56</v>
      </c>
      <c r="E28" s="10">
        <f>SUM(E18:E27)+E16</f>
        <v>212519.86095017378</v>
      </c>
      <c r="F28" s="10">
        <v>669380.2</v>
      </c>
      <c r="G28" s="23">
        <f>(D28-F28)/F28</f>
        <v>0.09596692582182757</v>
      </c>
      <c r="H28" s="10">
        <f>SUM(H18:H27)+H16</f>
        <v>44333</v>
      </c>
      <c r="I28" s="22"/>
      <c r="J28" s="8"/>
      <c r="K28" s="12"/>
      <c r="L28" s="11"/>
      <c r="M28" s="9"/>
      <c r="N28" s="9"/>
      <c r="O28" s="28"/>
      <c r="P28" s="18"/>
      <c r="Q28" s="26"/>
    </row>
    <row r="29" spans="1:17" ht="15.75">
      <c r="A29" s="13"/>
      <c r="B29" s="13"/>
      <c r="C29" s="24"/>
      <c r="D29" s="14" t="s">
        <v>4</v>
      </c>
      <c r="E29" s="15"/>
      <c r="F29" s="14" t="s">
        <v>69</v>
      </c>
      <c r="G29" s="15"/>
      <c r="H29" s="14"/>
      <c r="I29" s="15"/>
      <c r="J29" s="16"/>
      <c r="K29" s="15"/>
      <c r="L29" s="16"/>
      <c r="M29" s="15"/>
      <c r="N29" s="15"/>
      <c r="O29" s="15"/>
      <c r="P29" s="17"/>
      <c r="Q29" s="27"/>
    </row>
    <row r="30" spans="1:17" ht="27.75" customHeight="1">
      <c r="A30" s="31">
        <f>A27+1</f>
        <v>21</v>
      </c>
      <c r="B30" s="32">
        <v>16</v>
      </c>
      <c r="C30" s="33" t="s">
        <v>13</v>
      </c>
      <c r="D30" s="34">
        <v>1310</v>
      </c>
      <c r="E30" s="28">
        <f aca="true" t="shared" si="6" ref="E30:E37">D30/3.452</f>
        <v>379.49015063731173</v>
      </c>
      <c r="F30" s="34">
        <v>3335</v>
      </c>
      <c r="G30" s="20">
        <f>(D30-F30)/F30</f>
        <v>-0.6071964017991005</v>
      </c>
      <c r="H30" s="34">
        <v>72</v>
      </c>
      <c r="I30" s="35">
        <v>6</v>
      </c>
      <c r="J30" s="8">
        <f>H30/I30</f>
        <v>12</v>
      </c>
      <c r="K30" s="35">
        <v>2</v>
      </c>
      <c r="L30" s="36">
        <v>9</v>
      </c>
      <c r="M30" s="34">
        <v>1229010</v>
      </c>
      <c r="N30" s="34">
        <v>75566</v>
      </c>
      <c r="O30" s="28">
        <f>M30/3.452</f>
        <v>356028.3893395133</v>
      </c>
      <c r="P30" s="67">
        <v>41908</v>
      </c>
      <c r="Q30" s="30" t="s">
        <v>83</v>
      </c>
    </row>
    <row r="31" spans="1:17" ht="27.75" customHeight="1">
      <c r="A31" s="31">
        <f>A30+1</f>
        <v>22</v>
      </c>
      <c r="B31" s="32">
        <v>23</v>
      </c>
      <c r="C31" s="33" t="s">
        <v>84</v>
      </c>
      <c r="D31" s="34">
        <v>1069</v>
      </c>
      <c r="E31" s="28">
        <f t="shared" si="6"/>
        <v>309.675550405562</v>
      </c>
      <c r="F31" s="34">
        <v>819</v>
      </c>
      <c r="G31" s="20">
        <f>(D31-F31)/F31</f>
        <v>0.3052503052503053</v>
      </c>
      <c r="H31" s="34">
        <v>68</v>
      </c>
      <c r="I31" s="35">
        <v>2</v>
      </c>
      <c r="J31" s="8">
        <f>H31/I31</f>
        <v>34</v>
      </c>
      <c r="K31" s="35">
        <v>1</v>
      </c>
      <c r="L31" s="36">
        <v>7</v>
      </c>
      <c r="M31" s="34">
        <v>115506.5</v>
      </c>
      <c r="N31" s="34">
        <v>7790</v>
      </c>
      <c r="O31" s="28">
        <f>M31/3.452</f>
        <v>33460.747392815756</v>
      </c>
      <c r="P31" s="69">
        <v>41892</v>
      </c>
      <c r="Q31" s="68" t="s">
        <v>11</v>
      </c>
    </row>
    <row r="32" spans="1:17" ht="27.75" customHeight="1">
      <c r="A32" s="31">
        <f>A31+1</f>
        <v>23</v>
      </c>
      <c r="B32" s="32">
        <v>14</v>
      </c>
      <c r="C32" s="33" t="s">
        <v>25</v>
      </c>
      <c r="D32" s="34">
        <v>1051</v>
      </c>
      <c r="E32" s="28">
        <f t="shared" si="6"/>
        <v>304.4611819235226</v>
      </c>
      <c r="F32" s="34">
        <v>4504</v>
      </c>
      <c r="G32" s="20">
        <f>(D32-F32)/F32</f>
        <v>-0.7666518650088809</v>
      </c>
      <c r="H32" s="34">
        <v>68</v>
      </c>
      <c r="I32" s="35">
        <v>9</v>
      </c>
      <c r="J32" s="8">
        <f>H32/I32</f>
        <v>7.555555555555555</v>
      </c>
      <c r="K32" s="35">
        <v>3</v>
      </c>
      <c r="L32" s="36">
        <v>4</v>
      </c>
      <c r="M32" s="34">
        <v>122751</v>
      </c>
      <c r="N32" s="34">
        <v>7927</v>
      </c>
      <c r="O32" s="28">
        <f>M32/3.452</f>
        <v>35559.38586326767</v>
      </c>
      <c r="P32" s="69">
        <v>41943</v>
      </c>
      <c r="Q32" s="30" t="s">
        <v>83</v>
      </c>
    </row>
    <row r="33" spans="1:17" ht="27.75" customHeight="1">
      <c r="A33" s="31">
        <f>A32+1</f>
        <v>24</v>
      </c>
      <c r="B33" s="32">
        <v>20</v>
      </c>
      <c r="C33" s="33" t="s">
        <v>7</v>
      </c>
      <c r="D33" s="34">
        <v>378</v>
      </c>
      <c r="E33" s="28">
        <f t="shared" si="6"/>
        <v>109.50173812282735</v>
      </c>
      <c r="F33" s="34">
        <v>1281</v>
      </c>
      <c r="G33" s="20">
        <f>(D33-F33)/F33</f>
        <v>-0.7049180327868853</v>
      </c>
      <c r="H33" s="34">
        <v>27</v>
      </c>
      <c r="I33" s="35">
        <v>3</v>
      </c>
      <c r="J33" s="8">
        <f>H33/I33</f>
        <v>9</v>
      </c>
      <c r="K33" s="35">
        <v>1</v>
      </c>
      <c r="L33" s="36">
        <v>4</v>
      </c>
      <c r="M33" s="34">
        <v>8808</v>
      </c>
      <c r="N33" s="34">
        <v>750</v>
      </c>
      <c r="O33" s="28">
        <f>M33/3.452</f>
        <v>2551.564310544612</v>
      </c>
      <c r="P33" s="69">
        <v>41943</v>
      </c>
      <c r="Q33" s="30" t="s">
        <v>8</v>
      </c>
    </row>
    <row r="34" spans="1:17" ht="27.75" customHeight="1">
      <c r="A34" s="31">
        <f>A23+1</f>
        <v>17</v>
      </c>
      <c r="B34" s="32">
        <v>22</v>
      </c>
      <c r="C34" s="19" t="s">
        <v>49</v>
      </c>
      <c r="D34" s="34">
        <v>353</v>
      </c>
      <c r="E34" s="28">
        <f>D34/3.452</f>
        <v>102.2595596755504</v>
      </c>
      <c r="F34" s="34">
        <v>868</v>
      </c>
      <c r="G34" s="20">
        <f>(D34-F34)/F34</f>
        <v>-0.5933179723502304</v>
      </c>
      <c r="H34" s="34">
        <v>34</v>
      </c>
      <c r="I34" s="35">
        <v>2</v>
      </c>
      <c r="J34" s="8">
        <f>H34/I34</f>
        <v>17</v>
      </c>
      <c r="K34" s="35">
        <v>2</v>
      </c>
      <c r="L34" s="36">
        <v>15</v>
      </c>
      <c r="M34" s="34">
        <v>364711.9</v>
      </c>
      <c r="N34" s="34">
        <v>23287</v>
      </c>
      <c r="O34" s="28">
        <f>M34/3.452</f>
        <v>105652.34646581693</v>
      </c>
      <c r="P34" s="69">
        <v>41866</v>
      </c>
      <c r="Q34" s="30" t="s">
        <v>50</v>
      </c>
    </row>
    <row r="35" spans="1:17" ht="27.75" customHeight="1">
      <c r="A35" s="31">
        <f>A33+1</f>
        <v>25</v>
      </c>
      <c r="B35" s="32">
        <v>24</v>
      </c>
      <c r="C35" s="19" t="s">
        <v>65</v>
      </c>
      <c r="D35" s="34">
        <v>340</v>
      </c>
      <c r="E35" s="28">
        <f t="shared" si="6"/>
        <v>98.4936268829664</v>
      </c>
      <c r="F35" s="34">
        <v>796.6</v>
      </c>
      <c r="G35" s="20">
        <f>(D35-F35)/F35</f>
        <v>-0.5731860406728597</v>
      </c>
      <c r="H35" s="34">
        <v>23</v>
      </c>
      <c r="I35" s="35">
        <v>3</v>
      </c>
      <c r="J35" s="8">
        <f>H35/I35</f>
        <v>7.666666666666667</v>
      </c>
      <c r="K35" s="35">
        <v>1</v>
      </c>
      <c r="L35" s="36">
        <v>10</v>
      </c>
      <c r="M35" s="34">
        <v>10757.6</v>
      </c>
      <c r="N35" s="34">
        <v>983</v>
      </c>
      <c r="O35" s="28">
        <f>M35/3.452</f>
        <v>3116.338354577057</v>
      </c>
      <c r="P35" s="67">
        <v>41901</v>
      </c>
      <c r="Q35" s="30" t="s">
        <v>64</v>
      </c>
    </row>
    <row r="36" spans="1:17" ht="27.75" customHeight="1">
      <c r="A36" s="31">
        <f>A35+1</f>
        <v>26</v>
      </c>
      <c r="B36" s="32" t="s">
        <v>80</v>
      </c>
      <c r="C36" s="33" t="s">
        <v>0</v>
      </c>
      <c r="D36" s="34">
        <v>198</v>
      </c>
      <c r="E36" s="28">
        <f t="shared" si="6"/>
        <v>57.358053302433376</v>
      </c>
      <c r="F36" s="34" t="s">
        <v>79</v>
      </c>
      <c r="G36" s="20" t="s">
        <v>27</v>
      </c>
      <c r="H36" s="34">
        <v>24</v>
      </c>
      <c r="I36" s="35">
        <v>2</v>
      </c>
      <c r="J36" s="8">
        <f>H36/I36</f>
        <v>12</v>
      </c>
      <c r="K36" s="35">
        <v>1</v>
      </c>
      <c r="L36" s="36">
        <v>9</v>
      </c>
      <c r="M36" s="34">
        <v>45321.6</v>
      </c>
      <c r="N36" s="34">
        <v>2980</v>
      </c>
      <c r="O36" s="28">
        <f>M36/3.452</f>
        <v>13129.084588644264</v>
      </c>
      <c r="P36" s="69">
        <v>41908</v>
      </c>
      <c r="Q36" s="30" t="s">
        <v>1</v>
      </c>
    </row>
    <row r="37" spans="1:17" ht="27.75" customHeight="1">
      <c r="A37" s="31">
        <f>A36+1</f>
        <v>27</v>
      </c>
      <c r="B37" s="32">
        <v>27</v>
      </c>
      <c r="C37" s="19" t="s">
        <v>37</v>
      </c>
      <c r="D37" s="34">
        <v>82</v>
      </c>
      <c r="E37" s="28">
        <f t="shared" si="6"/>
        <v>23.754345307068366</v>
      </c>
      <c r="F37" s="34">
        <v>154</v>
      </c>
      <c r="G37" s="20">
        <f>(D37-F37)/F37</f>
        <v>-0.4675324675324675</v>
      </c>
      <c r="H37" s="34">
        <v>9</v>
      </c>
      <c r="I37" s="35">
        <v>2</v>
      </c>
      <c r="J37" s="8">
        <f>H37/I37</f>
        <v>4.5</v>
      </c>
      <c r="K37" s="35">
        <v>1</v>
      </c>
      <c r="L37" s="36">
        <v>5</v>
      </c>
      <c r="M37" s="34">
        <v>215483.2</v>
      </c>
      <c r="N37" s="34">
        <v>13829</v>
      </c>
      <c r="O37" s="28">
        <f>M37/3.452</f>
        <v>62422.711471610666</v>
      </c>
      <c r="P37" s="69">
        <v>41936</v>
      </c>
      <c r="Q37" s="30" t="s">
        <v>36</v>
      </c>
    </row>
    <row r="38" spans="1:17" ht="15.75">
      <c r="A38" s="54"/>
      <c r="B38" s="55"/>
      <c r="C38" s="56" t="s">
        <v>29</v>
      </c>
      <c r="D38" s="57">
        <f>SUM(D30:D37)+D28</f>
        <v>738399.56</v>
      </c>
      <c r="E38" s="57">
        <f>SUM(E30:E37)+E28</f>
        <v>213904.85515643103</v>
      </c>
      <c r="F38" s="57">
        <v>673820.7999999999</v>
      </c>
      <c r="G38" s="58">
        <f>(D38-F38)/F38</f>
        <v>0.09583966538284383</v>
      </c>
      <c r="H38" s="57">
        <f>SUM(H30:H37)+H28</f>
        <v>44658</v>
      </c>
      <c r="I38" s="59"/>
      <c r="J38" s="60"/>
      <c r="K38" s="61"/>
      <c r="L38" s="62"/>
      <c r="M38" s="63"/>
      <c r="N38" s="63"/>
      <c r="O38" s="64"/>
      <c r="P38" s="65"/>
      <c r="Q38" s="66"/>
    </row>
    <row r="39" spans="1:17" ht="12.75">
      <c r="A39" s="46"/>
      <c r="B39" s="47"/>
      <c r="C39" s="48"/>
      <c r="D39" s="49"/>
      <c r="E39" s="50"/>
      <c r="F39" s="49"/>
      <c r="G39" s="50"/>
      <c r="H39" s="49"/>
      <c r="I39" s="50"/>
      <c r="J39" s="51"/>
      <c r="K39" s="50"/>
      <c r="L39" s="51"/>
      <c r="M39" s="50"/>
      <c r="N39" s="50"/>
      <c r="O39" s="50"/>
      <c r="P39" s="52"/>
      <c r="Q39" s="53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2014-11-24T17:49:30Z</dcterms:modified>
  <cp:category/>
  <cp:version/>
  <cp:contentType/>
  <cp:contentStatus/>
</cp:coreProperties>
</file>