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7000" windowWidth="25540" windowHeight="7100" tabRatio="601" activeTab="0"/>
  </bookViews>
  <sheets>
    <sheet name="Liepos 12 -18 d.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<sst xmlns="http://schemas.openxmlformats.org/spreadsheetml/2006/main" count="124" uniqueCount="85">
  <si>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Samsara</t>
  </si>
  <si>
    <t>Forum Cinemas /
WDSMPI</t>
  </si>
  <si>
    <t>Forum Cinemas /
Paramount</t>
  </si>
  <si>
    <t>Legendos susivienija
(The Rise of the Guardians)</t>
  </si>
  <si>
    <t xml:space="preserve">Seansų 
sk. </t>
  </si>
  <si>
    <t>Kopijų 
sk.</t>
  </si>
  <si>
    <t>Didysis Getsbis
(The Great Gatsby)</t>
  </si>
  <si>
    <t>ACME Film /
Warner Bros.</t>
  </si>
  <si>
    <t>Bendros
pajamos
(Eur)</t>
  </si>
  <si>
    <t>Filmas</t>
  </si>
  <si>
    <t>Pakitimas</t>
  </si>
  <si>
    <t>Mano mama dinozaurė
(Dino Time)</t>
  </si>
  <si>
    <t>Garsų pasaulio įrašai</t>
  </si>
  <si>
    <t>Išankstiniai seansai</t>
  </si>
  <si>
    <t>Praktikantai
(The Internship)</t>
  </si>
  <si>
    <t>Pasaulinis karas Z
(World War Z)</t>
  </si>
  <si>
    <t>-</t>
  </si>
  <si>
    <t>-</t>
  </si>
  <si>
    <t>Didžiosios vestuvės
(Big Wedding)</t>
  </si>
  <si>
    <t>Incognito Films</t>
  </si>
  <si>
    <t>Ugnies žiedas
(Pacific Rim)</t>
  </si>
  <si>
    <t>-</t>
  </si>
  <si>
    <t>Rodymo 
savaitė</t>
  </si>
  <si>
    <t>VISO (top10):</t>
  </si>
  <si>
    <t>N</t>
  </si>
  <si>
    <t>Kultūristai
(Pain &amp; Gain)</t>
  </si>
  <si>
    <t>Elitinis jaunimas
(The Bling Ring)</t>
  </si>
  <si>
    <t>Garsų pasaulio įrašai</t>
  </si>
  <si>
    <t>Pi gyvenimas
(Life of Pi)</t>
  </si>
  <si>
    <t>Forum Cinemas /
20th Century Fox</t>
  </si>
  <si>
    <t>Greiti ir įsiutę 6
(The Fast &amp; The Furious 6)</t>
  </si>
  <si>
    <t>Mikė Pūkuotukas
(Winnie the Pooh)</t>
  </si>
  <si>
    <t>Batuotas katinas Pūkis
(Puss In Boots)</t>
  </si>
  <si>
    <t>Forum Cinemas /
Paramount</t>
  </si>
  <si>
    <t>Apgaulės meistrai
(Now You See Me)</t>
  </si>
  <si>
    <t>Prieš vidurnaktį
(Before Midnight)</t>
  </si>
  <si>
    <t>ACME Film</t>
  </si>
  <si>
    <t>Karališka drąsa
(Brave)</t>
  </si>
  <si>
    <t>Aukšta klasė
(Pitch Perfect)</t>
  </si>
  <si>
    <t>Forum Cinemas /
Universal</t>
  </si>
  <si>
    <t>Niujorko šešėlyje
(Place Beyond the Pines)</t>
  </si>
  <si>
    <t>Prior Entertainment</t>
  </si>
  <si>
    <t>Monstrų viešbutis 3D
(Hotel Transylvania 3D)</t>
  </si>
  <si>
    <t>ACME Film /
Sony</t>
  </si>
  <si>
    <t>Gangsterių medžiotojai
(Gangsters Squad)</t>
  </si>
  <si>
    <t>-</t>
  </si>
  <si>
    <t>N</t>
  </si>
  <si>
    <t>Forum Cinemas /
Universal</t>
  </si>
  <si>
    <t>Bjaurusis aš 2
(Despicable Me 2)</t>
  </si>
  <si>
    <t>Ratai 2
(Cars 2)</t>
  </si>
  <si>
    <t>Alisa Stebuklų šalyje
(Alice in Wonderland)</t>
  </si>
  <si>
    <t>Ana Karenina
(Ana Karenina)</t>
  </si>
  <si>
    <t>Ralfas Griovėjas
(Wreck-It Ralph)</t>
  </si>
  <si>
    <t>Aš tokia susijaudinusi!
(Los amantes pasajeros / I'm So Excited)</t>
  </si>
  <si>
    <t>Vienas šūvis. Dvi kulkos
(The Heat)</t>
  </si>
  <si>
    <t>ACME Film</t>
  </si>
  <si>
    <t>ACME Film /
Sony</t>
  </si>
  <si>
    <t>Forum Cinemas /
WDSMPI</t>
  </si>
  <si>
    <t>Forum Cinemas /
Universal</t>
  </si>
  <si>
    <t>Forum Cinemas /
WDSMPI</t>
  </si>
  <si>
    <t>Dabar jau tikrai šikna
(This Is the End)</t>
  </si>
  <si>
    <t>IS</t>
  </si>
  <si>
    <t>Vienišas klajūnas
(The Lone Ranger)</t>
  </si>
  <si>
    <t>Žmogus iš plieno
(Man of Steel)</t>
  </si>
  <si>
    <t>Best Film</t>
  </si>
  <si>
    <t>Madagaskaras 3
(Madagascar 3: Europe's Most Wanted)</t>
  </si>
  <si>
    <t>Paslaptinga karalystė
(Epic)</t>
  </si>
  <si>
    <t>Liepos 12 - 18 d. Lietuvos kino teatruose rodytų filmų top-40</t>
  </si>
  <si>
    <t>Liepos
5 - 11 d. 
pajamos
(Lt)</t>
  </si>
  <si>
    <t>Liepos
12 - 18 d. 
pajamos
(Lt)</t>
  </si>
  <si>
    <t>Liepos
12 - 18 d.
žiūrovų
sk.</t>
  </si>
  <si>
    <t>Liepos
12 - 18 d.
pajamos
(Eur)</t>
  </si>
  <si>
    <t>Baltūjų rūmų šturmas
(White House Down)</t>
  </si>
  <si>
    <t>Theatrical Film Distribution /
20th Century Fox</t>
  </si>
  <si>
    <t>Pagirios 3: velniai žino kur
(Hangover 3)</t>
  </si>
  <si>
    <t>ACME Film /
Warner Bros.</t>
  </si>
  <si>
    <t xml:space="preserve">Bendros
pajamos 
(Lt) </t>
  </si>
  <si>
    <t>Theatrical Film Distribution /
20th Century Fox</t>
  </si>
  <si>
    <t>Bendras 
žiūrovų
sk.</t>
  </si>
  <si>
    <t>Krudžiai
(Croods)</t>
  </si>
  <si>
    <t>Premjeros 
data</t>
  </si>
  <si>
    <t>VISO (top20):</t>
  </si>
  <si>
    <t>VISO (top30):</t>
  </si>
  <si>
    <t>Žiūrovų lanko-mumo vidurkis</t>
  </si>
  <si>
    <t xml:space="preserve">Platintojas </t>
  </si>
</sst>
</file>

<file path=xl/styles.xml><?xml version="1.0" encoding="utf-8"?>
<styleSheet xmlns="http://schemas.openxmlformats.org/spreadsheetml/2006/main">
  <numFmts count="55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 quotePrefix="1">
      <alignment horizontal="center" vertical="center"/>
    </xf>
    <xf numFmtId="49" fontId="6" fillId="24" borderId="10" xfId="0" applyNumberFormat="1" applyFont="1" applyFill="1" applyBorder="1" applyAlignment="1">
      <alignment vertical="center" wrapText="1"/>
    </xf>
    <xf numFmtId="209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6.7109375" style="3" bestFit="1" customWidth="1"/>
    <col min="4" max="6" width="13.00390625" style="3" bestFit="1" customWidth="1"/>
    <col min="7" max="7" width="10.8515625" style="3" bestFit="1" customWidth="1"/>
    <col min="8" max="8" width="11.4218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67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9</v>
      </c>
      <c r="D3" s="41" t="s">
        <v>69</v>
      </c>
      <c r="E3" s="41" t="s">
        <v>71</v>
      </c>
      <c r="F3" s="41" t="s">
        <v>68</v>
      </c>
      <c r="G3" s="41" t="s">
        <v>10</v>
      </c>
      <c r="H3" s="41" t="s">
        <v>70</v>
      </c>
      <c r="I3" s="41" t="s">
        <v>4</v>
      </c>
      <c r="J3" s="41" t="s">
        <v>83</v>
      </c>
      <c r="K3" s="41" t="s">
        <v>5</v>
      </c>
      <c r="L3" s="41" t="s">
        <v>22</v>
      </c>
      <c r="M3" s="41" t="s">
        <v>76</v>
      </c>
      <c r="N3" s="41" t="s">
        <v>78</v>
      </c>
      <c r="O3" s="41" t="s">
        <v>8</v>
      </c>
      <c r="P3" s="41" t="s">
        <v>80</v>
      </c>
      <c r="Q3" s="42" t="s">
        <v>84</v>
      </c>
    </row>
    <row r="4" spans="1:18" ht="25.5" customHeight="1">
      <c r="A4" s="43">
        <v>1</v>
      </c>
      <c r="B4" s="49" t="s">
        <v>46</v>
      </c>
      <c r="C4" s="4" t="s">
        <v>48</v>
      </c>
      <c r="D4" s="32">
        <v>748392.3</v>
      </c>
      <c r="E4" s="52">
        <f>D4/3.452</f>
        <v>216799.62340672076</v>
      </c>
      <c r="F4" s="52" t="s">
        <v>45</v>
      </c>
      <c r="G4" s="17" t="s">
        <v>17</v>
      </c>
      <c r="H4" s="52">
        <v>54573</v>
      </c>
      <c r="I4" s="31">
        <v>569</v>
      </c>
      <c r="J4" s="29">
        <f aca="true" t="shared" si="0" ref="J4:J13">H4/I4</f>
        <v>95.9103690685413</v>
      </c>
      <c r="K4" s="31">
        <v>21</v>
      </c>
      <c r="L4" s="52">
        <v>1</v>
      </c>
      <c r="M4" s="32">
        <v>808851.95</v>
      </c>
      <c r="N4" s="52">
        <v>58332</v>
      </c>
      <c r="O4" s="52">
        <f aca="true" t="shared" si="1" ref="O4:O13">M4/3.452</f>
        <v>234314.006373117</v>
      </c>
      <c r="P4" s="54">
        <v>41467</v>
      </c>
      <c r="Q4" s="38" t="s">
        <v>47</v>
      </c>
      <c r="R4" s="15"/>
    </row>
    <row r="5" spans="1:18" ht="25.5" customHeight="1">
      <c r="A5" s="43">
        <f>A4+1</f>
        <v>2</v>
      </c>
      <c r="B5" s="49" t="s">
        <v>46</v>
      </c>
      <c r="C5" s="4" t="s">
        <v>20</v>
      </c>
      <c r="D5" s="31">
        <v>159151.5</v>
      </c>
      <c r="E5" s="52">
        <f>D5/3.452</f>
        <v>46104.142526071846</v>
      </c>
      <c r="F5" s="52" t="s">
        <v>45</v>
      </c>
      <c r="G5" s="17" t="s">
        <v>17</v>
      </c>
      <c r="H5" s="31">
        <v>8982</v>
      </c>
      <c r="I5" s="31">
        <v>178</v>
      </c>
      <c r="J5" s="29">
        <f t="shared" si="0"/>
        <v>50.46067415730337</v>
      </c>
      <c r="K5" s="31">
        <v>11</v>
      </c>
      <c r="L5" s="52">
        <v>1</v>
      </c>
      <c r="M5" s="31">
        <v>160876.5</v>
      </c>
      <c r="N5" s="31">
        <v>9086</v>
      </c>
      <c r="O5" s="52">
        <f t="shared" si="1"/>
        <v>46603.852838933955</v>
      </c>
      <c r="P5" s="54">
        <v>41467</v>
      </c>
      <c r="Q5" s="38" t="s">
        <v>75</v>
      </c>
      <c r="R5" s="15"/>
    </row>
    <row r="6" spans="1:18" ht="25.5" customHeight="1">
      <c r="A6" s="43">
        <f aca="true" t="shared" si="2" ref="A6:A13">A5+1</f>
        <v>3</v>
      </c>
      <c r="B6" s="49" t="s">
        <v>46</v>
      </c>
      <c r="C6" s="4" t="s">
        <v>54</v>
      </c>
      <c r="D6" s="32">
        <v>84472.5</v>
      </c>
      <c r="E6" s="52">
        <f>D6/3.452</f>
        <v>24470.596755504055</v>
      </c>
      <c r="F6" s="52" t="s">
        <v>45</v>
      </c>
      <c r="G6" s="17" t="s">
        <v>17</v>
      </c>
      <c r="H6" s="32">
        <v>5991</v>
      </c>
      <c r="I6" s="31">
        <v>221</v>
      </c>
      <c r="J6" s="29">
        <f t="shared" si="0"/>
        <v>27.108597285067873</v>
      </c>
      <c r="K6" s="31">
        <v>10</v>
      </c>
      <c r="L6" s="52">
        <v>1</v>
      </c>
      <c r="M6" s="32">
        <v>86533.5</v>
      </c>
      <c r="N6" s="32">
        <v>6134</v>
      </c>
      <c r="O6" s="52">
        <f t="shared" si="1"/>
        <v>25067.641946697568</v>
      </c>
      <c r="P6" s="54">
        <v>41467</v>
      </c>
      <c r="Q6" s="38" t="s">
        <v>77</v>
      </c>
      <c r="R6" s="15"/>
    </row>
    <row r="7" spans="1:18" ht="25.5" customHeight="1">
      <c r="A7" s="43">
        <f t="shared" si="2"/>
        <v>4</v>
      </c>
      <c r="B7" s="49">
        <v>1</v>
      </c>
      <c r="C7" s="4" t="s">
        <v>15</v>
      </c>
      <c r="D7" s="32">
        <v>82656.5</v>
      </c>
      <c r="E7" s="52">
        <f aca="true" t="shared" si="3" ref="E7:E13">D7/3.452</f>
        <v>23944.524913093857</v>
      </c>
      <c r="F7" s="52">
        <v>100024</v>
      </c>
      <c r="G7" s="17">
        <f>(D7-F7)/F7</f>
        <v>-0.1736333280012797</v>
      </c>
      <c r="H7" s="52">
        <v>5084</v>
      </c>
      <c r="I7" s="31">
        <v>124</v>
      </c>
      <c r="J7" s="29">
        <f t="shared" si="0"/>
        <v>41</v>
      </c>
      <c r="K7" s="31">
        <v>10</v>
      </c>
      <c r="L7" s="52">
        <v>4</v>
      </c>
      <c r="M7" s="32">
        <v>639029.75</v>
      </c>
      <c r="N7" s="52">
        <v>38195</v>
      </c>
      <c r="O7" s="52">
        <f t="shared" si="1"/>
        <v>185118.69930475086</v>
      </c>
      <c r="P7" s="54">
        <v>41446</v>
      </c>
      <c r="Q7" s="59" t="s">
        <v>33</v>
      </c>
      <c r="R7" s="15"/>
    </row>
    <row r="8" spans="1:18" ht="25.5" customHeight="1">
      <c r="A8" s="43">
        <f t="shared" si="2"/>
        <v>5</v>
      </c>
      <c r="B8" s="49">
        <v>2</v>
      </c>
      <c r="C8" s="4" t="s">
        <v>62</v>
      </c>
      <c r="D8" s="32">
        <v>66338.5</v>
      </c>
      <c r="E8" s="52">
        <f t="shared" si="3"/>
        <v>19217.410196987254</v>
      </c>
      <c r="F8" s="52">
        <v>82768.5</v>
      </c>
      <c r="G8" s="17">
        <f>(D8-F8)/F8</f>
        <v>-0.19850547007617633</v>
      </c>
      <c r="H8" s="52">
        <v>4583</v>
      </c>
      <c r="I8" s="31">
        <v>172</v>
      </c>
      <c r="J8" s="29">
        <f t="shared" si="0"/>
        <v>26.6453488372093</v>
      </c>
      <c r="K8" s="31">
        <v>10</v>
      </c>
      <c r="L8" s="52">
        <v>2</v>
      </c>
      <c r="M8" s="32">
        <v>168470</v>
      </c>
      <c r="N8" s="52">
        <v>11977</v>
      </c>
      <c r="O8" s="52">
        <f t="shared" si="1"/>
        <v>48803.59212050985</v>
      </c>
      <c r="P8" s="54">
        <v>41460</v>
      </c>
      <c r="Q8" s="38" t="s">
        <v>59</v>
      </c>
      <c r="R8" s="15"/>
    </row>
    <row r="9" spans="1:18" ht="25.5" customHeight="1">
      <c r="A9" s="43">
        <f t="shared" si="2"/>
        <v>6</v>
      </c>
      <c r="B9" s="49">
        <v>5</v>
      </c>
      <c r="C9" s="4" t="s">
        <v>60</v>
      </c>
      <c r="D9" s="32">
        <v>39679</v>
      </c>
      <c r="E9" s="52">
        <f>D9/3.452</f>
        <v>11494.495944380069</v>
      </c>
      <c r="F9" s="52">
        <v>54854.5</v>
      </c>
      <c r="G9" s="17">
        <f>(D9-F9)/F9</f>
        <v>-0.2766500469423657</v>
      </c>
      <c r="H9" s="32">
        <v>2570</v>
      </c>
      <c r="I9" s="31">
        <v>66</v>
      </c>
      <c r="J9" s="29">
        <f t="shared" si="0"/>
        <v>38.93939393939394</v>
      </c>
      <c r="K9" s="31">
        <v>7</v>
      </c>
      <c r="L9" s="52">
        <v>2</v>
      </c>
      <c r="M9" s="31">
        <v>98772.5</v>
      </c>
      <c r="N9" s="31">
        <v>6665</v>
      </c>
      <c r="O9" s="52">
        <f t="shared" si="1"/>
        <v>28613.122827346466</v>
      </c>
      <c r="P9" s="54">
        <v>41460</v>
      </c>
      <c r="Q9" s="38" t="s">
        <v>56</v>
      </c>
      <c r="R9" s="15"/>
    </row>
    <row r="10" spans="1:18" ht="25.5" customHeight="1">
      <c r="A10" s="43">
        <f t="shared" si="2"/>
        <v>7</v>
      </c>
      <c r="B10" s="49">
        <v>7</v>
      </c>
      <c r="C10" s="4" t="s">
        <v>25</v>
      </c>
      <c r="D10" s="32">
        <v>31576.5</v>
      </c>
      <c r="E10" s="52">
        <f>D10/3.452</f>
        <v>9147.305909617613</v>
      </c>
      <c r="F10" s="52">
        <v>38699</v>
      </c>
      <c r="G10" s="17">
        <f>(D10-F10)/F10</f>
        <v>-0.18404868342851236</v>
      </c>
      <c r="H10" s="32">
        <v>1933</v>
      </c>
      <c r="I10" s="31">
        <v>49</v>
      </c>
      <c r="J10" s="29">
        <f t="shared" si="0"/>
        <v>39.44897959183673</v>
      </c>
      <c r="K10" s="31">
        <v>4</v>
      </c>
      <c r="L10" s="52">
        <v>3</v>
      </c>
      <c r="M10" s="31">
        <v>152379.5</v>
      </c>
      <c r="N10" s="31">
        <v>9919</v>
      </c>
      <c r="O10" s="52">
        <f t="shared" si="1"/>
        <v>44142.381228273465</v>
      </c>
      <c r="P10" s="54">
        <v>41453</v>
      </c>
      <c r="Q10" s="38" t="s">
        <v>19</v>
      </c>
      <c r="R10" s="15"/>
    </row>
    <row r="11" spans="1:18" ht="25.5" customHeight="1">
      <c r="A11" s="43">
        <f t="shared" si="2"/>
        <v>8</v>
      </c>
      <c r="B11" s="49">
        <v>3</v>
      </c>
      <c r="C11" s="4" t="s">
        <v>63</v>
      </c>
      <c r="D11" s="32">
        <v>23802.5</v>
      </c>
      <c r="E11" s="52">
        <f t="shared" si="3"/>
        <v>6895.278099652375</v>
      </c>
      <c r="F11" s="52">
        <v>64125.5</v>
      </c>
      <c r="G11" s="17">
        <f>(D11-F11)/F11</f>
        <v>-0.6288138104186323</v>
      </c>
      <c r="H11" s="32">
        <v>1572</v>
      </c>
      <c r="I11" s="31">
        <v>81</v>
      </c>
      <c r="J11" s="29">
        <f t="shared" si="0"/>
        <v>19.40740740740741</v>
      </c>
      <c r="K11" s="31">
        <v>9</v>
      </c>
      <c r="L11" s="52">
        <v>3</v>
      </c>
      <c r="M11" s="31">
        <v>265474.3</v>
      </c>
      <c r="N11" s="31">
        <v>16506</v>
      </c>
      <c r="O11" s="52">
        <f t="shared" si="1"/>
        <v>76904.49015063731</v>
      </c>
      <c r="P11" s="54">
        <v>41453</v>
      </c>
      <c r="Q11" s="38" t="s">
        <v>7</v>
      </c>
      <c r="R11" s="15"/>
    </row>
    <row r="12" spans="1:18" ht="25.5" customHeight="1">
      <c r="A12" s="43">
        <f t="shared" si="2"/>
        <v>9</v>
      </c>
      <c r="B12" s="49" t="s">
        <v>24</v>
      </c>
      <c r="C12" s="4" t="s">
        <v>35</v>
      </c>
      <c r="D12" s="32">
        <v>22588.5</v>
      </c>
      <c r="E12" s="52">
        <f t="shared" si="3"/>
        <v>6543.597914252608</v>
      </c>
      <c r="F12" s="52" t="s">
        <v>21</v>
      </c>
      <c r="G12" s="17" t="s">
        <v>21</v>
      </c>
      <c r="H12" s="32">
        <v>1535</v>
      </c>
      <c r="I12" s="31">
        <v>56</v>
      </c>
      <c r="J12" s="29">
        <f t="shared" si="0"/>
        <v>27.410714285714285</v>
      </c>
      <c r="K12" s="31">
        <v>4</v>
      </c>
      <c r="L12" s="52">
        <v>1</v>
      </c>
      <c r="M12" s="31">
        <v>22588.5</v>
      </c>
      <c r="N12" s="31">
        <v>1535</v>
      </c>
      <c r="O12" s="52">
        <f t="shared" si="1"/>
        <v>6543.597914252608</v>
      </c>
      <c r="P12" s="54">
        <v>41467</v>
      </c>
      <c r="Q12" s="38" t="s">
        <v>36</v>
      </c>
      <c r="R12" s="15"/>
    </row>
    <row r="13" spans="1:18" ht="25.5" customHeight="1">
      <c r="A13" s="43">
        <f t="shared" si="2"/>
        <v>10</v>
      </c>
      <c r="B13" s="49">
        <v>9</v>
      </c>
      <c r="C13" s="4" t="s">
        <v>0</v>
      </c>
      <c r="D13" s="32">
        <v>21590.5</v>
      </c>
      <c r="E13" s="52">
        <f t="shared" si="3"/>
        <v>6254.490150637312</v>
      </c>
      <c r="F13" s="52">
        <v>22955</v>
      </c>
      <c r="G13" s="17">
        <f>(D13-F13)/F13</f>
        <v>-0.059442387279459816</v>
      </c>
      <c r="H13" s="32">
        <v>1373</v>
      </c>
      <c r="I13" s="31">
        <v>35</v>
      </c>
      <c r="J13" s="29">
        <f t="shared" si="0"/>
        <v>39.22857142857143</v>
      </c>
      <c r="K13" s="31">
        <v>4</v>
      </c>
      <c r="L13" s="52">
        <v>4</v>
      </c>
      <c r="M13" s="31">
        <v>112088.6</v>
      </c>
      <c r="N13" s="31">
        <v>7600</v>
      </c>
      <c r="O13" s="52">
        <f t="shared" si="1"/>
        <v>32470.625724217847</v>
      </c>
      <c r="P13" s="54">
        <v>41446</v>
      </c>
      <c r="Q13" s="38" t="s">
        <v>64</v>
      </c>
      <c r="R13" s="15"/>
    </row>
    <row r="14" spans="1:17" ht="27" customHeight="1">
      <c r="A14" s="43"/>
      <c r="B14" s="49"/>
      <c r="C14" s="12" t="s">
        <v>23</v>
      </c>
      <c r="D14" s="13">
        <f>SUM(D4:D13)</f>
        <v>1280248.3</v>
      </c>
      <c r="E14" s="56">
        <f>SUM(E4:E13)</f>
        <v>370871.4658169178</v>
      </c>
      <c r="F14" s="13">
        <v>516852.15</v>
      </c>
      <c r="G14" s="14">
        <f>(D14-F14)/F14</f>
        <v>1.4770106886466468</v>
      </c>
      <c r="H14" s="56">
        <f>SUM(H4:H13)</f>
        <v>88196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6</v>
      </c>
      <c r="C16" s="4" t="s">
        <v>66</v>
      </c>
      <c r="D16" s="32">
        <v>15380.5</v>
      </c>
      <c r="E16" s="52">
        <f aca="true" t="shared" si="4" ref="E16:E25">D16/3.452</f>
        <v>4455.533024333719</v>
      </c>
      <c r="F16" s="52">
        <v>44041</v>
      </c>
      <c r="G16" s="17">
        <f>(D16-F16)/F16</f>
        <v>-0.6507686019845145</v>
      </c>
      <c r="H16" s="52">
        <v>1323</v>
      </c>
      <c r="I16" s="31">
        <v>101</v>
      </c>
      <c r="J16" s="29">
        <f aca="true" t="shared" si="5" ref="J16:J25">H16/I16</f>
        <v>13.099009900990099</v>
      </c>
      <c r="K16" s="31">
        <v>9</v>
      </c>
      <c r="L16" s="52">
        <v>7</v>
      </c>
      <c r="M16" s="32">
        <v>675649.7</v>
      </c>
      <c r="N16" s="52">
        <v>54374</v>
      </c>
      <c r="O16" s="52">
        <f aca="true" t="shared" si="6" ref="O16:O25">M16/3.452</f>
        <v>195727.02780996522</v>
      </c>
      <c r="P16" s="54">
        <v>41425</v>
      </c>
      <c r="Q16" s="38" t="s">
        <v>73</v>
      </c>
      <c r="R16" s="15"/>
    </row>
    <row r="17" spans="1:18" ht="25.5" customHeight="1">
      <c r="A17" s="43">
        <f aca="true" t="shared" si="7" ref="A17:A25">A16+1</f>
        <v>12</v>
      </c>
      <c r="B17" s="49">
        <v>8</v>
      </c>
      <c r="C17" s="58" t="s">
        <v>53</v>
      </c>
      <c r="D17" s="32">
        <v>13522.5</v>
      </c>
      <c r="E17" s="52">
        <f t="shared" si="4"/>
        <v>3917.2943221320975</v>
      </c>
      <c r="F17" s="52">
        <v>28105.5</v>
      </c>
      <c r="G17" s="17">
        <f>(D17-F17)/F17</f>
        <v>-0.5188664140470727</v>
      </c>
      <c r="H17" s="32">
        <v>890</v>
      </c>
      <c r="I17" s="31">
        <v>35</v>
      </c>
      <c r="J17" s="29">
        <f t="shared" si="5"/>
        <v>25.428571428571427</v>
      </c>
      <c r="K17" s="31">
        <v>5</v>
      </c>
      <c r="L17" s="52">
        <v>2</v>
      </c>
      <c r="M17" s="31">
        <v>43357</v>
      </c>
      <c r="N17" s="31">
        <v>2967</v>
      </c>
      <c r="O17" s="52">
        <f t="shared" si="6"/>
        <v>12559.965237543453</v>
      </c>
      <c r="P17" s="54">
        <v>41460</v>
      </c>
      <c r="Q17" s="38" t="s">
        <v>19</v>
      </c>
      <c r="R17" s="15"/>
    </row>
    <row r="18" spans="1:18" ht="25.5" customHeight="1">
      <c r="A18" s="43">
        <f t="shared" si="7"/>
        <v>13</v>
      </c>
      <c r="B18" s="49">
        <v>12</v>
      </c>
      <c r="C18" s="4" t="s">
        <v>6</v>
      </c>
      <c r="D18" s="32">
        <v>10420.5</v>
      </c>
      <c r="E18" s="52">
        <f t="shared" si="4"/>
        <v>3018.6848203939744</v>
      </c>
      <c r="F18" s="52">
        <v>11581.5</v>
      </c>
      <c r="G18" s="17">
        <f>(D18-F18)/F18</f>
        <v>-0.10024608211371584</v>
      </c>
      <c r="H18" s="32">
        <v>720</v>
      </c>
      <c r="I18" s="31">
        <v>18</v>
      </c>
      <c r="J18" s="29">
        <f t="shared" si="5"/>
        <v>40</v>
      </c>
      <c r="K18" s="31">
        <v>2</v>
      </c>
      <c r="L18" s="52">
        <v>9</v>
      </c>
      <c r="M18" s="31">
        <v>493196</v>
      </c>
      <c r="N18" s="31">
        <v>30996</v>
      </c>
      <c r="O18" s="52">
        <f t="shared" si="6"/>
        <v>142872.53765932794</v>
      </c>
      <c r="P18" s="54">
        <v>41411</v>
      </c>
      <c r="Q18" s="38" t="s">
        <v>7</v>
      </c>
      <c r="R18" s="15"/>
    </row>
    <row r="19" spans="1:18" ht="25.5" customHeight="1">
      <c r="A19" s="43">
        <f t="shared" si="7"/>
        <v>14</v>
      </c>
      <c r="B19" s="49" t="s">
        <v>61</v>
      </c>
      <c r="C19" s="4" t="s">
        <v>72</v>
      </c>
      <c r="D19" s="32">
        <v>4849</v>
      </c>
      <c r="E19" s="52">
        <f t="shared" si="4"/>
        <v>1404.6929316338355</v>
      </c>
      <c r="F19" s="52" t="s">
        <v>21</v>
      </c>
      <c r="G19" s="17" t="s">
        <v>21</v>
      </c>
      <c r="H19" s="32">
        <v>338</v>
      </c>
      <c r="I19" s="31">
        <v>8</v>
      </c>
      <c r="J19" s="29">
        <f t="shared" si="5"/>
        <v>42.25</v>
      </c>
      <c r="K19" s="31">
        <v>8</v>
      </c>
      <c r="L19" s="52" t="s">
        <v>61</v>
      </c>
      <c r="M19" s="31">
        <v>4849</v>
      </c>
      <c r="N19" s="31">
        <v>338</v>
      </c>
      <c r="O19" s="52">
        <f t="shared" si="6"/>
        <v>1404.6929316338355</v>
      </c>
      <c r="P19" s="54" t="s">
        <v>13</v>
      </c>
      <c r="Q19" s="38" t="s">
        <v>56</v>
      </c>
      <c r="R19" s="15"/>
    </row>
    <row r="20" spans="1:18" ht="25.5" customHeight="1">
      <c r="A20" s="43">
        <f t="shared" si="7"/>
        <v>15</v>
      </c>
      <c r="B20" s="49">
        <v>11</v>
      </c>
      <c r="C20" s="4" t="s">
        <v>11</v>
      </c>
      <c r="D20" s="32">
        <v>3382.5</v>
      </c>
      <c r="E20" s="52">
        <f t="shared" si="4"/>
        <v>979.8667439165702</v>
      </c>
      <c r="F20" s="52">
        <v>19755</v>
      </c>
      <c r="G20" s="17">
        <f>(D20-F20)/F20</f>
        <v>-0.8287775246772969</v>
      </c>
      <c r="H20" s="32">
        <v>341</v>
      </c>
      <c r="I20" s="31">
        <v>28</v>
      </c>
      <c r="J20" s="29">
        <f t="shared" si="5"/>
        <v>12.178571428571429</v>
      </c>
      <c r="K20" s="31">
        <v>4</v>
      </c>
      <c r="L20" s="52">
        <v>5</v>
      </c>
      <c r="M20" s="32">
        <v>136505.95</v>
      </c>
      <c r="N20" s="32">
        <v>12150</v>
      </c>
      <c r="O20" s="52">
        <f t="shared" si="6"/>
        <v>39544.017960602556</v>
      </c>
      <c r="P20" s="54">
        <v>41439</v>
      </c>
      <c r="Q20" s="38" t="s">
        <v>12</v>
      </c>
      <c r="R20" s="15"/>
    </row>
    <row r="21" spans="1:18" ht="25.5" customHeight="1">
      <c r="A21" s="43">
        <f t="shared" si="7"/>
        <v>16</v>
      </c>
      <c r="B21" s="49">
        <v>13</v>
      </c>
      <c r="C21" s="4" t="s">
        <v>14</v>
      </c>
      <c r="D21" s="31">
        <v>2839</v>
      </c>
      <c r="E21" s="52">
        <f t="shared" si="4"/>
        <v>822.4217844727694</v>
      </c>
      <c r="F21" s="52">
        <v>11262</v>
      </c>
      <c r="G21" s="17">
        <f>(D21-F21)/F21</f>
        <v>-0.7479133368851003</v>
      </c>
      <c r="H21" s="31">
        <v>195</v>
      </c>
      <c r="I21" s="31">
        <v>6</v>
      </c>
      <c r="J21" s="29">
        <f t="shared" si="5"/>
        <v>32.5</v>
      </c>
      <c r="K21" s="31">
        <v>1</v>
      </c>
      <c r="L21" s="52">
        <v>5</v>
      </c>
      <c r="M21" s="31">
        <v>197529.4</v>
      </c>
      <c r="N21" s="31">
        <v>15603</v>
      </c>
      <c r="O21" s="52">
        <f t="shared" si="6"/>
        <v>57221.72653534183</v>
      </c>
      <c r="P21" s="54">
        <v>41439</v>
      </c>
      <c r="Q21" s="38" t="s">
        <v>77</v>
      </c>
      <c r="R21" s="15"/>
    </row>
    <row r="22" spans="1:18" ht="25.5" customHeight="1">
      <c r="A22" s="43">
        <f t="shared" si="7"/>
        <v>17</v>
      </c>
      <c r="B22" s="49">
        <v>10</v>
      </c>
      <c r="C22" s="4" t="s">
        <v>34</v>
      </c>
      <c r="D22" s="31">
        <v>2729</v>
      </c>
      <c r="E22" s="52">
        <f t="shared" si="4"/>
        <v>790.5561993047509</v>
      </c>
      <c r="F22" s="52">
        <v>20819.5</v>
      </c>
      <c r="G22" s="17">
        <f>(D22-F22)/F22</f>
        <v>-0.8689209635197771</v>
      </c>
      <c r="H22" s="31">
        <v>192</v>
      </c>
      <c r="I22" s="60">
        <v>13</v>
      </c>
      <c r="J22" s="29">
        <f t="shared" si="5"/>
        <v>14.76923076923077</v>
      </c>
      <c r="K22" s="31">
        <v>2</v>
      </c>
      <c r="L22" s="52">
        <v>5</v>
      </c>
      <c r="M22" s="31">
        <v>249319.4</v>
      </c>
      <c r="N22" s="31">
        <v>19389</v>
      </c>
      <c r="O22" s="52">
        <f t="shared" si="6"/>
        <v>72224.62340672074</v>
      </c>
      <c r="P22" s="54">
        <v>41439</v>
      </c>
      <c r="Q22" s="38" t="s">
        <v>55</v>
      </c>
      <c r="R22" s="15"/>
    </row>
    <row r="23" spans="1:18" ht="25.5" customHeight="1">
      <c r="A23" s="43">
        <f t="shared" si="7"/>
        <v>18</v>
      </c>
      <c r="B23" s="49">
        <v>14</v>
      </c>
      <c r="C23" s="4" t="s">
        <v>26</v>
      </c>
      <c r="D23" s="31">
        <v>2426</v>
      </c>
      <c r="E23" s="52">
        <f t="shared" si="4"/>
        <v>702.7809965237543</v>
      </c>
      <c r="F23" s="52">
        <v>8895</v>
      </c>
      <c r="G23" s="17">
        <f>(D23-F23)/F23</f>
        <v>-0.7272625070264194</v>
      </c>
      <c r="H23" s="31">
        <v>180</v>
      </c>
      <c r="I23" s="31">
        <v>14</v>
      </c>
      <c r="J23" s="29">
        <f t="shared" si="5"/>
        <v>12.857142857142858</v>
      </c>
      <c r="K23" s="31">
        <v>2</v>
      </c>
      <c r="L23" s="52">
        <v>3</v>
      </c>
      <c r="M23" s="31">
        <v>46082.7</v>
      </c>
      <c r="N23" s="31">
        <v>3320</v>
      </c>
      <c r="O23" s="52">
        <f t="shared" si="6"/>
        <v>13349.565469293162</v>
      </c>
      <c r="P23" s="54">
        <v>41453</v>
      </c>
      <c r="Q23" s="38" t="s">
        <v>27</v>
      </c>
      <c r="R23" s="15"/>
    </row>
    <row r="24" spans="1:18" ht="25.5" customHeight="1">
      <c r="A24" s="43">
        <f t="shared" si="7"/>
        <v>19</v>
      </c>
      <c r="B24" s="49" t="s">
        <v>17</v>
      </c>
      <c r="C24" s="4" t="s">
        <v>44</v>
      </c>
      <c r="D24" s="31">
        <v>2394</v>
      </c>
      <c r="E24" s="52">
        <f t="shared" si="4"/>
        <v>693.5110081112399</v>
      </c>
      <c r="F24" s="52" t="s">
        <v>21</v>
      </c>
      <c r="G24" s="17" t="s">
        <v>21</v>
      </c>
      <c r="H24" s="31">
        <v>178</v>
      </c>
      <c r="I24" s="60">
        <v>1</v>
      </c>
      <c r="J24" s="29">
        <f t="shared" si="5"/>
        <v>178</v>
      </c>
      <c r="K24" s="31">
        <v>1</v>
      </c>
      <c r="L24" s="52"/>
      <c r="M24" s="31">
        <v>280240</v>
      </c>
      <c r="N24" s="31">
        <v>20207</v>
      </c>
      <c r="O24" s="52">
        <f t="shared" si="6"/>
        <v>81181.92352259559</v>
      </c>
      <c r="P24" s="54">
        <v>41285</v>
      </c>
      <c r="Q24" s="38" t="s">
        <v>7</v>
      </c>
      <c r="R24" s="15"/>
    </row>
    <row r="25" spans="1:18" ht="25.5" customHeight="1">
      <c r="A25" s="43">
        <f t="shared" si="7"/>
        <v>20</v>
      </c>
      <c r="B25" s="49">
        <v>15</v>
      </c>
      <c r="C25" s="4" t="s">
        <v>18</v>
      </c>
      <c r="D25" s="32">
        <v>1442</v>
      </c>
      <c r="E25" s="52">
        <f t="shared" si="4"/>
        <v>417.72885283893396</v>
      </c>
      <c r="F25" s="52">
        <v>4598</v>
      </c>
      <c r="G25" s="17">
        <f>(D25-F25)/F25</f>
        <v>-0.6863853849499783</v>
      </c>
      <c r="H25" s="32">
        <v>109</v>
      </c>
      <c r="I25" s="31">
        <v>14</v>
      </c>
      <c r="J25" s="29">
        <f t="shared" si="5"/>
        <v>7.785714285714286</v>
      </c>
      <c r="K25" s="31">
        <v>2</v>
      </c>
      <c r="L25" s="52">
        <v>4</v>
      </c>
      <c r="M25" s="32">
        <v>74291.9</v>
      </c>
      <c r="N25" s="32">
        <v>5820</v>
      </c>
      <c r="O25" s="52">
        <f t="shared" si="6"/>
        <v>21521.40787949015</v>
      </c>
      <c r="P25" s="54">
        <v>41446</v>
      </c>
      <c r="Q25" s="38" t="s">
        <v>19</v>
      </c>
      <c r="R25" s="15"/>
    </row>
    <row r="26" spans="1:17" ht="27" customHeight="1">
      <c r="A26" s="43"/>
      <c r="B26" s="49"/>
      <c r="C26" s="12" t="s">
        <v>81</v>
      </c>
      <c r="D26" s="13">
        <f>SUM(D16:D25)+D14</f>
        <v>1339633.3</v>
      </c>
      <c r="E26" s="56">
        <f>SUM(E16:E25)+E14</f>
        <v>388074.5365005794</v>
      </c>
      <c r="F26" s="13">
        <v>584913.65</v>
      </c>
      <c r="G26" s="14">
        <f>(D26-F26)/F26</f>
        <v>1.2903095183365956</v>
      </c>
      <c r="H26" s="56">
        <f>SUM(H16:H25)+H14</f>
        <v>92662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17</v>
      </c>
      <c r="C28" s="4" t="s">
        <v>79</v>
      </c>
      <c r="D28" s="32">
        <v>1133</v>
      </c>
      <c r="E28" s="52">
        <f>D28/3.452</f>
        <v>328.21552723059096</v>
      </c>
      <c r="F28" s="52">
        <v>2902</v>
      </c>
      <c r="G28" s="17">
        <f>(D28-F28)/F28</f>
        <v>-0.6095796002756719</v>
      </c>
      <c r="H28" s="32">
        <v>102</v>
      </c>
      <c r="I28" s="31">
        <v>9</v>
      </c>
      <c r="J28" s="29">
        <f aca="true" t="shared" si="8" ref="J28:J37">H28/I28</f>
        <v>11.333333333333334</v>
      </c>
      <c r="K28" s="31">
        <v>2</v>
      </c>
      <c r="L28" s="52">
        <v>17</v>
      </c>
      <c r="M28" s="32">
        <v>1382051.2</v>
      </c>
      <c r="N28" s="32">
        <v>107036</v>
      </c>
      <c r="O28" s="52">
        <f>M28/3.452</f>
        <v>400362.4565469293</v>
      </c>
      <c r="P28" s="53">
        <v>40990</v>
      </c>
      <c r="Q28" s="38" t="s">
        <v>77</v>
      </c>
      <c r="R28" s="15"/>
    </row>
    <row r="29" spans="1:18" ht="25.5" customHeight="1">
      <c r="A29" s="43">
        <f>A28+1</f>
        <v>22</v>
      </c>
      <c r="B29" s="49" t="s">
        <v>17</v>
      </c>
      <c r="C29" s="4" t="s">
        <v>40</v>
      </c>
      <c r="D29" s="32">
        <v>1050</v>
      </c>
      <c r="E29" s="52">
        <f>D29/3.452</f>
        <v>304.1714947856315</v>
      </c>
      <c r="F29" s="52" t="s">
        <v>21</v>
      </c>
      <c r="G29" s="17" t="s">
        <v>21</v>
      </c>
      <c r="H29" s="32">
        <v>77</v>
      </c>
      <c r="I29" s="31">
        <v>1</v>
      </c>
      <c r="J29" s="29">
        <f t="shared" si="8"/>
        <v>77</v>
      </c>
      <c r="K29" s="31">
        <v>1</v>
      </c>
      <c r="L29" s="52"/>
      <c r="M29" s="32">
        <v>129470.86</v>
      </c>
      <c r="N29" s="32">
        <v>9504</v>
      </c>
      <c r="O29" s="52">
        <f>M29/3.452</f>
        <v>37506.04287369641</v>
      </c>
      <c r="P29" s="54">
        <v>41376</v>
      </c>
      <c r="Q29" s="38" t="s">
        <v>41</v>
      </c>
      <c r="R29" s="15"/>
    </row>
    <row r="30" spans="1:18" ht="25.5" customHeight="1">
      <c r="A30" s="43">
        <f aca="true" t="shared" si="9" ref="A30:A37">A29+1</f>
        <v>23</v>
      </c>
      <c r="B30" s="49">
        <v>24</v>
      </c>
      <c r="C30" s="4" t="s">
        <v>65</v>
      </c>
      <c r="D30" s="32">
        <v>432</v>
      </c>
      <c r="E30" s="52">
        <f aca="true" t="shared" si="10" ref="E30:E37">D30/3.452</f>
        <v>125.14484356894555</v>
      </c>
      <c r="F30" s="52">
        <v>319</v>
      </c>
      <c r="G30" s="17">
        <f>(D30-F30)/F30</f>
        <v>0.3542319749216301</v>
      </c>
      <c r="H30" s="32">
        <v>72</v>
      </c>
      <c r="I30" s="31">
        <v>6</v>
      </c>
      <c r="J30" s="29">
        <f t="shared" si="8"/>
        <v>12</v>
      </c>
      <c r="K30" s="31">
        <v>1</v>
      </c>
      <c r="L30" s="52">
        <v>56</v>
      </c>
      <c r="M30" s="32">
        <v>1856841.08</v>
      </c>
      <c r="N30" s="32">
        <v>147597</v>
      </c>
      <c r="O30" s="52">
        <f aca="true" t="shared" si="11" ref="O30:O37">M30/3.452</f>
        <v>537902.9779837775</v>
      </c>
      <c r="P30" s="55">
        <v>41075</v>
      </c>
      <c r="Q30" s="38" t="s">
        <v>2</v>
      </c>
      <c r="R30" s="15"/>
    </row>
    <row r="31" spans="1:18" ht="25.5" customHeight="1">
      <c r="A31" s="43">
        <f t="shared" si="9"/>
        <v>24</v>
      </c>
      <c r="B31" s="49">
        <v>23</v>
      </c>
      <c r="C31" s="4" t="s">
        <v>28</v>
      </c>
      <c r="D31" s="32">
        <v>276</v>
      </c>
      <c r="E31" s="52">
        <f>D31/3.452</f>
        <v>79.95365005793742</v>
      </c>
      <c r="F31" s="52">
        <v>334</v>
      </c>
      <c r="G31" s="17">
        <f>(D31-F31)/F31</f>
        <v>-0.17365269461077845</v>
      </c>
      <c r="H31" s="32">
        <v>26</v>
      </c>
      <c r="I31" s="31">
        <v>2</v>
      </c>
      <c r="J31" s="29">
        <f t="shared" si="8"/>
        <v>13</v>
      </c>
      <c r="K31" s="31">
        <v>1</v>
      </c>
      <c r="L31" s="52">
        <v>30</v>
      </c>
      <c r="M31" s="32">
        <v>1597111</v>
      </c>
      <c r="N31" s="32">
        <v>97547</v>
      </c>
      <c r="O31" s="52">
        <f>M31/3.452</f>
        <v>462662.5144843569</v>
      </c>
      <c r="P31" s="54">
        <v>41264</v>
      </c>
      <c r="Q31" s="38" t="s">
        <v>29</v>
      </c>
      <c r="R31" s="15"/>
    </row>
    <row r="32" spans="1:18" ht="25.5" customHeight="1">
      <c r="A32" s="43">
        <f t="shared" si="9"/>
        <v>25</v>
      </c>
      <c r="B32" s="49" t="s">
        <v>16</v>
      </c>
      <c r="C32" s="4" t="s">
        <v>38</v>
      </c>
      <c r="D32" s="32">
        <v>256</v>
      </c>
      <c r="E32" s="52">
        <f>D32/3.452</f>
        <v>74.15990730011588</v>
      </c>
      <c r="F32" s="52" t="s">
        <v>21</v>
      </c>
      <c r="G32" s="17" t="s">
        <v>21</v>
      </c>
      <c r="H32" s="32">
        <v>32</v>
      </c>
      <c r="I32" s="31">
        <v>9</v>
      </c>
      <c r="J32" s="29">
        <f t="shared" si="8"/>
        <v>3.5555555555555554</v>
      </c>
      <c r="K32" s="31">
        <v>1</v>
      </c>
      <c r="L32" s="52"/>
      <c r="M32" s="32">
        <v>25133.7</v>
      </c>
      <c r="N32" s="32">
        <v>2144</v>
      </c>
      <c r="O32" s="52">
        <f t="shared" si="11"/>
        <v>7280.909617612978</v>
      </c>
      <c r="P32" s="55">
        <v>41327</v>
      </c>
      <c r="Q32" s="38" t="s">
        <v>39</v>
      </c>
      <c r="R32" s="15"/>
    </row>
    <row r="33" spans="1:18" ht="25.5" customHeight="1">
      <c r="A33" s="43">
        <f t="shared" si="9"/>
        <v>26</v>
      </c>
      <c r="B33" s="49">
        <v>33</v>
      </c>
      <c r="C33" s="58" t="s">
        <v>32</v>
      </c>
      <c r="D33" s="32">
        <v>246</v>
      </c>
      <c r="E33" s="52">
        <f t="shared" si="10"/>
        <v>71.2630359212051</v>
      </c>
      <c r="F33" s="52">
        <v>27</v>
      </c>
      <c r="G33" s="17">
        <f>(D33-F33)/F33</f>
        <v>8.11111111111111</v>
      </c>
      <c r="H33" s="32">
        <v>43</v>
      </c>
      <c r="I33" s="31">
        <v>7</v>
      </c>
      <c r="J33" s="29">
        <f t="shared" si="8"/>
        <v>6.142857142857143</v>
      </c>
      <c r="K33" s="31">
        <v>1</v>
      </c>
      <c r="L33" s="52">
        <v>82</v>
      </c>
      <c r="M33" s="32">
        <v>2184609.5</v>
      </c>
      <c r="N33" s="32">
        <v>158133</v>
      </c>
      <c r="O33" s="52">
        <f t="shared" si="11"/>
        <v>632853.2734646582</v>
      </c>
      <c r="P33" s="54">
        <v>40900</v>
      </c>
      <c r="Q33" s="59" t="s">
        <v>33</v>
      </c>
      <c r="R33" s="15"/>
    </row>
    <row r="34" spans="1:18" ht="25.5" customHeight="1">
      <c r="A34" s="43">
        <f t="shared" si="9"/>
        <v>27</v>
      </c>
      <c r="B34" s="49" t="s">
        <v>16</v>
      </c>
      <c r="C34" s="4" t="s">
        <v>37</v>
      </c>
      <c r="D34" s="32">
        <v>246</v>
      </c>
      <c r="E34" s="52">
        <f t="shared" si="10"/>
        <v>71.2630359212051</v>
      </c>
      <c r="F34" s="52" t="s">
        <v>21</v>
      </c>
      <c r="G34" s="17" t="s">
        <v>21</v>
      </c>
      <c r="H34" s="32">
        <v>41</v>
      </c>
      <c r="I34" s="31">
        <v>12</v>
      </c>
      <c r="J34" s="29">
        <f t="shared" si="8"/>
        <v>3.4166666666666665</v>
      </c>
      <c r="K34" s="31">
        <v>2</v>
      </c>
      <c r="L34" s="52"/>
      <c r="M34" s="32">
        <v>894609.48</v>
      </c>
      <c r="N34" s="32">
        <v>71985</v>
      </c>
      <c r="O34" s="52">
        <f t="shared" si="11"/>
        <v>259156.85979142526</v>
      </c>
      <c r="P34" s="55">
        <v>41131</v>
      </c>
      <c r="Q34" s="38" t="s">
        <v>1</v>
      </c>
      <c r="R34" s="15"/>
    </row>
    <row r="35" spans="1:18" ht="25.5" customHeight="1">
      <c r="A35" s="43">
        <f t="shared" si="9"/>
        <v>28</v>
      </c>
      <c r="B35" s="49">
        <v>30</v>
      </c>
      <c r="C35" s="4" t="s">
        <v>31</v>
      </c>
      <c r="D35" s="32">
        <v>235</v>
      </c>
      <c r="E35" s="52">
        <f t="shared" si="10"/>
        <v>68.07647740440325</v>
      </c>
      <c r="F35" s="52">
        <v>33</v>
      </c>
      <c r="G35" s="17">
        <f>(D35-F35)/F35</f>
        <v>6.121212121212121</v>
      </c>
      <c r="H35" s="32">
        <v>43</v>
      </c>
      <c r="I35" s="31">
        <v>1</v>
      </c>
      <c r="J35" s="29">
        <f t="shared" si="8"/>
        <v>43</v>
      </c>
      <c r="K35" s="31">
        <v>1</v>
      </c>
      <c r="L35" s="52">
        <v>97</v>
      </c>
      <c r="M35" s="32">
        <v>313116</v>
      </c>
      <c r="N35" s="32">
        <v>32779</v>
      </c>
      <c r="O35" s="52">
        <f t="shared" si="11"/>
        <v>90705.67786790266</v>
      </c>
      <c r="P35" s="55">
        <v>40797</v>
      </c>
      <c r="Q35" s="57" t="s">
        <v>57</v>
      </c>
      <c r="R35" s="15"/>
    </row>
    <row r="36" spans="1:18" ht="25.5" customHeight="1">
      <c r="A36" s="43">
        <f t="shared" si="9"/>
        <v>29</v>
      </c>
      <c r="B36" s="49">
        <v>20</v>
      </c>
      <c r="C36" s="4" t="s">
        <v>74</v>
      </c>
      <c r="D36" s="31">
        <v>210</v>
      </c>
      <c r="E36" s="52">
        <f>D36/3.452</f>
        <v>60.83429895712631</v>
      </c>
      <c r="F36" s="52">
        <v>1476</v>
      </c>
      <c r="G36" s="17">
        <f>(D36-F36)/F36</f>
        <v>-0.8577235772357723</v>
      </c>
      <c r="H36" s="31">
        <v>35</v>
      </c>
      <c r="I36" s="31">
        <v>5</v>
      </c>
      <c r="J36" s="29">
        <f t="shared" si="8"/>
        <v>7</v>
      </c>
      <c r="K36" s="31">
        <v>1</v>
      </c>
      <c r="L36" s="52">
        <v>7</v>
      </c>
      <c r="M36" s="31">
        <v>589719.7</v>
      </c>
      <c r="N36" s="31">
        <v>43818</v>
      </c>
      <c r="O36" s="52">
        <f>M36/3.452</f>
        <v>170834.21205098493</v>
      </c>
      <c r="P36" s="54">
        <v>41425</v>
      </c>
      <c r="Q36" s="38" t="s">
        <v>75</v>
      </c>
      <c r="R36" s="15"/>
    </row>
    <row r="37" spans="1:18" ht="25.5" customHeight="1">
      <c r="A37" s="43">
        <f t="shared" si="9"/>
        <v>30</v>
      </c>
      <c r="B37" s="49">
        <v>32</v>
      </c>
      <c r="C37" s="4" t="s">
        <v>51</v>
      </c>
      <c r="D37" s="32">
        <v>200</v>
      </c>
      <c r="E37" s="52">
        <f t="shared" si="10"/>
        <v>57.93742757821553</v>
      </c>
      <c r="F37" s="52">
        <v>30</v>
      </c>
      <c r="G37" s="17">
        <f>(D37-F37)/F37</f>
        <v>5.666666666666667</v>
      </c>
      <c r="H37" s="32">
        <v>26</v>
      </c>
      <c r="I37" s="31">
        <v>8</v>
      </c>
      <c r="J37" s="29">
        <f t="shared" si="8"/>
        <v>3.25</v>
      </c>
      <c r="K37" s="31">
        <v>2</v>
      </c>
      <c r="L37" s="52">
        <v>23</v>
      </c>
      <c r="M37" s="32">
        <v>291186.75</v>
      </c>
      <c r="N37" s="32">
        <v>21279</v>
      </c>
      <c r="O37" s="52">
        <f t="shared" si="11"/>
        <v>84353.05619930474</v>
      </c>
      <c r="P37" s="54">
        <v>41313</v>
      </c>
      <c r="Q37" s="38" t="s">
        <v>47</v>
      </c>
      <c r="R37" s="15"/>
    </row>
    <row r="38" spans="1:17" ht="27" customHeight="1">
      <c r="A38" s="43"/>
      <c r="B38" s="49"/>
      <c r="C38" s="12" t="s">
        <v>82</v>
      </c>
      <c r="D38" s="13">
        <f>SUM(D28:D37)+D26</f>
        <v>1343917.3</v>
      </c>
      <c r="E38" s="56">
        <f>SUM(E28:E37)+E26</f>
        <v>389315.55619930476</v>
      </c>
      <c r="F38" s="13">
        <v>587733.65</v>
      </c>
      <c r="G38" s="14">
        <f>(D38-F38)/F38</f>
        <v>1.2866094190795438</v>
      </c>
      <c r="H38" s="56">
        <f>SUM(H28:H37)+H26</f>
        <v>93159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25</v>
      </c>
      <c r="C40" s="4" t="s">
        <v>52</v>
      </c>
      <c r="D40" s="32">
        <v>194</v>
      </c>
      <c r="E40" s="52">
        <f aca="true" t="shared" si="12" ref="E40:E45">D40/3.452</f>
        <v>56.19930475086906</v>
      </c>
      <c r="F40" s="52">
        <v>314</v>
      </c>
      <c r="G40" s="17">
        <f>(D40-F40)/F40</f>
        <v>-0.3821656050955414</v>
      </c>
      <c r="H40" s="32">
        <v>22</v>
      </c>
      <c r="I40" s="31">
        <v>1</v>
      </c>
      <c r="J40" s="29">
        <f aca="true" t="shared" si="13" ref="J40:J45">H40/I40</f>
        <v>22</v>
      </c>
      <c r="K40" s="31">
        <v>1</v>
      </c>
      <c r="L40" s="52">
        <v>27</v>
      </c>
      <c r="M40" s="32">
        <v>627406.49</v>
      </c>
      <c r="N40" s="32">
        <v>50237</v>
      </c>
      <c r="O40" s="52">
        <f aca="true" t="shared" si="14" ref="O40:O45">M40/3.452</f>
        <v>181751.59038238702</v>
      </c>
      <c r="P40" s="55">
        <v>41285</v>
      </c>
      <c r="Q40" s="38" t="s">
        <v>1</v>
      </c>
      <c r="R40" s="15"/>
    </row>
    <row r="41" spans="1:18" ht="25.5" customHeight="1">
      <c r="A41" s="43">
        <f>A40+1</f>
        <v>32</v>
      </c>
      <c r="B41" s="49">
        <v>27</v>
      </c>
      <c r="C41" s="4" t="s">
        <v>3</v>
      </c>
      <c r="D41" s="32">
        <v>171</v>
      </c>
      <c r="E41" s="52">
        <f t="shared" si="12"/>
        <v>49.53650057937428</v>
      </c>
      <c r="F41" s="52">
        <v>290</v>
      </c>
      <c r="G41" s="17">
        <f>(D41-F41)/F41</f>
        <v>-0.4103448275862069</v>
      </c>
      <c r="H41" s="32">
        <v>31</v>
      </c>
      <c r="I41" s="31">
        <v>5</v>
      </c>
      <c r="J41" s="29">
        <f t="shared" si="13"/>
        <v>6.2</v>
      </c>
      <c r="K41" s="31">
        <v>2</v>
      </c>
      <c r="L41" s="52">
        <v>33</v>
      </c>
      <c r="M41" s="31">
        <v>681522.04</v>
      </c>
      <c r="N41" s="31">
        <v>54710</v>
      </c>
      <c r="O41" s="52">
        <f t="shared" si="14"/>
        <v>197428.16917728854</v>
      </c>
      <c r="P41" s="55">
        <v>41243</v>
      </c>
      <c r="Q41" s="38" t="s">
        <v>2</v>
      </c>
      <c r="R41" s="15"/>
    </row>
    <row r="42" spans="1:18" ht="25.5" customHeight="1">
      <c r="A42" s="43">
        <f>A41+1</f>
        <v>33</v>
      </c>
      <c r="B42" s="49" t="s">
        <v>17</v>
      </c>
      <c r="C42" s="4" t="s">
        <v>42</v>
      </c>
      <c r="D42" s="31">
        <v>134</v>
      </c>
      <c r="E42" s="52">
        <f t="shared" si="12"/>
        <v>38.818076477404404</v>
      </c>
      <c r="F42" s="52" t="s">
        <v>21</v>
      </c>
      <c r="G42" s="17" t="s">
        <v>21</v>
      </c>
      <c r="H42" s="31">
        <v>16</v>
      </c>
      <c r="I42" s="60">
        <v>4</v>
      </c>
      <c r="J42" s="29">
        <f t="shared" si="13"/>
        <v>4</v>
      </c>
      <c r="K42" s="31">
        <v>1</v>
      </c>
      <c r="L42" s="52"/>
      <c r="M42" s="31">
        <v>1130919.5</v>
      </c>
      <c r="N42" s="31">
        <v>84655</v>
      </c>
      <c r="O42" s="52">
        <f t="shared" si="14"/>
        <v>327612.83314020856</v>
      </c>
      <c r="P42" s="55">
        <v>41201</v>
      </c>
      <c r="Q42" s="38" t="s">
        <v>43</v>
      </c>
      <c r="R42" s="15"/>
    </row>
    <row r="43" spans="1:18" ht="25.5" customHeight="1">
      <c r="A43" s="43">
        <f>A42+1</f>
        <v>34</v>
      </c>
      <c r="B43" s="49">
        <v>16</v>
      </c>
      <c r="C43" s="4" t="s">
        <v>30</v>
      </c>
      <c r="D43" s="31">
        <v>54</v>
      </c>
      <c r="E43" s="52">
        <f t="shared" si="12"/>
        <v>15.643105446118193</v>
      </c>
      <c r="F43" s="52">
        <v>3806</v>
      </c>
      <c r="G43" s="17">
        <f>(D43-F43)/F43</f>
        <v>-0.9858118759852864</v>
      </c>
      <c r="H43" s="31">
        <v>9</v>
      </c>
      <c r="I43" s="31">
        <v>8</v>
      </c>
      <c r="J43" s="29">
        <f t="shared" si="13"/>
        <v>1.125</v>
      </c>
      <c r="K43" s="31">
        <v>1</v>
      </c>
      <c r="L43" s="52">
        <v>8</v>
      </c>
      <c r="M43" s="31">
        <v>978808.05</v>
      </c>
      <c r="N43" s="31">
        <v>69711</v>
      </c>
      <c r="O43" s="52">
        <f t="shared" si="14"/>
        <v>283548.1025492468</v>
      </c>
      <c r="P43" s="54">
        <v>41418</v>
      </c>
      <c r="Q43" s="38" t="s">
        <v>58</v>
      </c>
      <c r="R43" s="15"/>
    </row>
    <row r="44" spans="1:18" ht="25.5" customHeight="1">
      <c r="A44" s="43">
        <f>A43+1</f>
        <v>35</v>
      </c>
      <c r="B44" s="49">
        <v>29</v>
      </c>
      <c r="C44" s="61" t="s">
        <v>50</v>
      </c>
      <c r="D44" s="32">
        <v>42</v>
      </c>
      <c r="E44" s="52">
        <f t="shared" si="12"/>
        <v>12.16685979142526</v>
      </c>
      <c r="F44" s="52">
        <v>111</v>
      </c>
      <c r="G44" s="17">
        <f>(D44-F44)/F44</f>
        <v>-0.6216216216216216</v>
      </c>
      <c r="H44" s="32">
        <v>7</v>
      </c>
      <c r="I44" s="31">
        <v>5</v>
      </c>
      <c r="J44" s="29">
        <f t="shared" si="13"/>
        <v>1.4</v>
      </c>
      <c r="K44" s="31">
        <v>1</v>
      </c>
      <c r="L44" s="52">
        <v>176</v>
      </c>
      <c r="M44" s="31">
        <v>1328555.8</v>
      </c>
      <c r="N44" s="31">
        <v>97179</v>
      </c>
      <c r="O44" s="52">
        <f t="shared" si="14"/>
        <v>384865.527230591</v>
      </c>
      <c r="P44" s="62">
        <v>40242</v>
      </c>
      <c r="Q44" s="63" t="s">
        <v>57</v>
      </c>
      <c r="R44" s="15"/>
    </row>
    <row r="45" spans="1:18" ht="25.5" customHeight="1">
      <c r="A45" s="43">
        <f>A44+1</f>
        <v>36</v>
      </c>
      <c r="B45" s="49">
        <v>28</v>
      </c>
      <c r="C45" s="4" t="s">
        <v>49</v>
      </c>
      <c r="D45" s="32">
        <v>32</v>
      </c>
      <c r="E45" s="52">
        <f t="shared" si="12"/>
        <v>9.269988412514484</v>
      </c>
      <c r="F45" s="52">
        <v>193</v>
      </c>
      <c r="G45" s="17">
        <f>(D45-F45)/F45</f>
        <v>-0.8341968911917098</v>
      </c>
      <c r="H45" s="32">
        <v>6</v>
      </c>
      <c r="I45" s="31">
        <v>1</v>
      </c>
      <c r="J45" s="29">
        <f t="shared" si="13"/>
        <v>6</v>
      </c>
      <c r="K45" s="31">
        <v>1</v>
      </c>
      <c r="L45" s="52">
        <v>102</v>
      </c>
      <c r="M45" s="31">
        <v>1336140.81</v>
      </c>
      <c r="N45" s="31">
        <v>111393</v>
      </c>
      <c r="O45" s="52">
        <f t="shared" si="14"/>
        <v>387062.8070683662</v>
      </c>
      <c r="P45" s="55">
        <v>40760</v>
      </c>
      <c r="Q45" s="38" t="s">
        <v>57</v>
      </c>
      <c r="R45" s="15"/>
    </row>
    <row r="46" spans="1:17" ht="27" customHeight="1">
      <c r="A46" s="43"/>
      <c r="B46" s="49"/>
      <c r="C46" s="12" t="s">
        <v>82</v>
      </c>
      <c r="D46" s="56">
        <f>SUM(D40:D45)+D38</f>
        <v>1344544.3</v>
      </c>
      <c r="E46" s="56">
        <f>SUM(E40:E45)+E38</f>
        <v>389497.1900347625</v>
      </c>
      <c r="F46" s="56">
        <v>587820.65</v>
      </c>
      <c r="G46" s="14">
        <f>(D46-F46)/F46</f>
        <v>1.2873376428677692</v>
      </c>
      <c r="H46" s="56">
        <f>SUM(H40:H45)+H38</f>
        <v>93250</v>
      </c>
      <c r="I46" s="56"/>
      <c r="J46" s="33"/>
      <c r="K46" s="35"/>
      <c r="L46" s="33"/>
      <c r="M46" s="36"/>
      <c r="N46" s="36"/>
      <c r="O46" s="36"/>
      <c r="P46" s="37"/>
      <c r="Q46" s="46"/>
    </row>
    <row r="47" spans="1:17" ht="12" customHeight="1">
      <c r="A47" s="47"/>
      <c r="B47" s="51"/>
      <c r="C47" s="9"/>
      <c r="D47" s="10"/>
      <c r="E47" s="10"/>
      <c r="F47" s="10"/>
      <c r="G47" s="22"/>
      <c r="H47" s="21"/>
      <c r="I47" s="23"/>
      <c r="J47" s="23"/>
      <c r="K47" s="34"/>
      <c r="L47" s="23"/>
      <c r="M47" s="24"/>
      <c r="N47" s="24"/>
      <c r="O47" s="24"/>
      <c r="P47" s="11"/>
      <c r="Q47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2013-07-22T08:13:48Z</dcterms:modified>
  <cp:category/>
  <cp:version/>
  <cp:contentType/>
  <cp:contentStatus/>
</cp:coreProperties>
</file>