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9380" windowWidth="25500" windowHeight="4800" tabRatio="601" activeTab="0"/>
  </bookViews>
  <sheets>
    <sheet name="Liepos 19 - 25 d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<sst xmlns="http://schemas.openxmlformats.org/spreadsheetml/2006/main" count="118" uniqueCount="84">
  <si>
    <t>Laukinės atostogos
(Spring Breakers)</t>
  </si>
  <si>
    <t>Prior Entertainment</t>
  </si>
  <si>
    <t>VISO:</t>
  </si>
  <si>
    <t>Pi gyvenimas
(Life of Pi)</t>
  </si>
  <si>
    <t>Greiti ir įsiutę 6
(The Fast &amp; The Furious 6)</t>
  </si>
  <si>
    <t>Batuotas katinas Pūkis
(Puss In Boots)</t>
  </si>
  <si>
    <t>Forum Cinemas /
Paramount</t>
  </si>
  <si>
    <t>Apgaulės meistrai
(Now You See Me)</t>
  </si>
  <si>
    <t>Prieš vidurnaktį
(Before Midnight)</t>
  </si>
  <si>
    <t>ACME Film</t>
  </si>
  <si>
    <t>Monstrų viešbutis 3D
(Hotel Transylvania 3D)</t>
  </si>
  <si>
    <t>ACME Film /
Sony</t>
  </si>
  <si>
    <t>Forum Cinemas /
Universal</t>
  </si>
  <si>
    <t>Bjaurusis aš 2
(Despicable Me 2)</t>
  </si>
  <si>
    <t>Ratai 2
(Cars 2)</t>
  </si>
  <si>
    <t>Alisa Stebuklų šalyje
(Alice in Wonderland)</t>
  </si>
  <si>
    <t>Ana Karenina
(Ana Karenina)</t>
  </si>
  <si>
    <t>Ralfas Griovėjas
(Wreck-It Ralph)</t>
  </si>
  <si>
    <t>Aš tokia susijaudinusi!
(Los amantes pasajeros / I'm So Excited)</t>
  </si>
  <si>
    <t>-</t>
  </si>
  <si>
    <t>Šrekas. Ilgai ir laimingai
(Shrek Forever After)</t>
  </si>
  <si>
    <t>Forum Cinemas /
Paramount</t>
  </si>
  <si>
    <t>Loraksas
(Dr. Seuss' The Lorax)</t>
  </si>
  <si>
    <t>-</t>
  </si>
  <si>
    <t>Forum Cinemas /
Universal</t>
  </si>
  <si>
    <t>N</t>
  </si>
  <si>
    <t>Žaidžiame tiesą
(Igra v pravdu)</t>
  </si>
  <si>
    <t>Prior Entertaiment</t>
  </si>
  <si>
    <t>ACME Film</t>
  </si>
  <si>
    <t>IS</t>
  </si>
  <si>
    <t>Rizikinga erzinti diedukus 2
(RED 2)</t>
  </si>
  <si>
    <t>Sveiki atvykę į spąstus
(Welcome to the Punch)</t>
  </si>
  <si>
    <t>N</t>
  </si>
  <si>
    <t>-</t>
  </si>
  <si>
    <t>Ernis
(The Wolverine)</t>
  </si>
  <si>
    <t>Vienas šūvis. Dvi kulkos
(The Heat)</t>
  </si>
  <si>
    <t>ACME Film</t>
  </si>
  <si>
    <t>ACME Film /
Sony</t>
  </si>
  <si>
    <t>Forum Cinemas /
WDSMPI</t>
  </si>
  <si>
    <t>Forum Cinemas /
Universal</t>
  </si>
  <si>
    <t>Forum Cinemas /
WDSMPI</t>
  </si>
  <si>
    <t>Dabar jau tikrai šikna
(This Is the End)</t>
  </si>
  <si>
    <t>Vienišas klajūnas
(The Lone Ranger)</t>
  </si>
  <si>
    <t>Žmogus iš plieno
(Man of Steel)</t>
  </si>
  <si>
    <t>Best Film</t>
  </si>
  <si>
    <t>Madagaskaras 3
(Madagascar 3: Europe's Most Wanted)</t>
  </si>
  <si>
    <t>Paslaptinga karalystė
(Epic)</t>
  </si>
  <si>
    <t>Baltūjų rūmų šturmas
(White House Down)</t>
  </si>
  <si>
    <t>Theatrical Film Distribution /
20th Century Fox</t>
  </si>
  <si>
    <t>ACME Film /
Warner Bros.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</si>
  <si>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</si>
  <si>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</si>
  <si>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</si>
  <si>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</si>
  <si>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</si>
  <si>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</si>
  <si>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</si>
  <si>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Žiūrovų lanko-mumo vidurkis</t>
  </si>
  <si>
    <t xml:space="preserve">Platintojas </t>
  </si>
  <si>
    <t>Liepos 19 - 25 d. Lietuvos kino teatruose rodytų filmų top-40</t>
  </si>
  <si>
    <t>Liepos
12 - 18 d. 
pajamos
(Lt)</t>
  </si>
  <si>
    <t>Liepos
19 - 25 d. 
pajamos
(Lt)</t>
  </si>
  <si>
    <t>Liepos
19 - 25 d. 
žiūrovų
sk.</t>
  </si>
  <si>
    <t>Liepos
19 - 25 d. 
pajamos
(Eur)</t>
  </si>
  <si>
    <t>Samsara</t>
  </si>
  <si>
    <t>Forum Cinemas /
WDSMPI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</si>
  <si>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</si>
  <si>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</si>
  <si>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</si>
  <si>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</si>
  <si>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</si>
  <si>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</si>
  <si>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</si>
  <si>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</si>
  <si>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</si>
  <si>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Išankstiniai seansai</t>
  </si>
  <si>
    <t>Praktikantai
(The Internship)</t>
  </si>
  <si>
    <t>Pasaulinis karas Z
(World War Z)</t>
  </si>
  <si>
    <t>Didžiosios vestuvės
(Big Wedding)</t>
  </si>
  <si>
    <t>Incognito Films</t>
  </si>
  <si>
    <t>Ugnies žiedas
(Pacific Rim)</t>
  </si>
  <si>
    <t>Rodymo 
savaitė</t>
  </si>
  <si>
    <t>VISO (top10):</t>
  </si>
  <si>
    <t>Kultūristai
(Pain &amp; Gain)</t>
  </si>
</sst>
</file>

<file path=xl/styles.xml><?xml version="1.0" encoding="utf-8"?>
<styleSheet xmlns="http://schemas.openxmlformats.org/spreadsheetml/2006/main">
  <numFmts count="53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yyyy/mm/dd"/>
    <numFmt numFmtId="207" formatCode="yyyy\.mm\.dd;@"/>
    <numFmt numFmtId="208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 quotePrefix="1">
      <alignment horizontal="center" vertical="center"/>
    </xf>
    <xf numFmtId="49" fontId="6" fillId="24" borderId="10" xfId="0" applyNumberFormat="1" applyFont="1" applyFill="1" applyBorder="1" applyAlignment="1">
      <alignment vertical="center" wrapText="1"/>
    </xf>
    <xf numFmtId="205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205" fontId="4" fillId="24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200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07.26-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amsara%2007.19%20-%2025%20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pastai.ataskaita2013.07.22-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zan\Downloads\Susijaudinusi.ataskaita2013.07.22-2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3.07.12-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306_bir&#382;el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pos 26 - 28  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Cinamon"/>
      <sheetName val="Marijampole"/>
      <sheetName val="Tota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C"/>
      <sheetName val="Total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epos 12 -18 d.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3"/>
      <sheetName val="Sausis"/>
      <sheetName val="Vasaris"/>
      <sheetName val="Kovas"/>
      <sheetName val="Balandis"/>
      <sheetName val="Gegužė"/>
      <sheetName val="Biržel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3.00390625" style="3" bestFit="1" customWidth="1"/>
    <col min="7" max="7" width="10.8515625" style="3" bestFit="1" customWidth="1"/>
    <col min="8" max="8" width="11.4218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59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73</v>
      </c>
      <c r="D3" s="41" t="s">
        <v>61</v>
      </c>
      <c r="E3" s="41" t="s">
        <v>63</v>
      </c>
      <c r="F3" s="41" t="s">
        <v>60</v>
      </c>
      <c r="G3" s="41" t="s">
        <v>74</v>
      </c>
      <c r="H3" s="41" t="s">
        <v>62</v>
      </c>
      <c r="I3" s="41" t="s">
        <v>68</v>
      </c>
      <c r="J3" s="41" t="s">
        <v>57</v>
      </c>
      <c r="K3" s="41" t="s">
        <v>69</v>
      </c>
      <c r="L3" s="41" t="s">
        <v>81</v>
      </c>
      <c r="M3" s="41" t="s">
        <v>50</v>
      </c>
      <c r="N3" s="41" t="s">
        <v>52</v>
      </c>
      <c r="O3" s="41" t="s">
        <v>72</v>
      </c>
      <c r="P3" s="41" t="s">
        <v>54</v>
      </c>
      <c r="Q3" s="42" t="s">
        <v>58</v>
      </c>
    </row>
    <row r="4" spans="1:18" ht="25.5" customHeight="1">
      <c r="A4" s="43">
        <v>1</v>
      </c>
      <c r="B4" s="49">
        <v>1</v>
      </c>
      <c r="C4" s="4" t="s">
        <v>13</v>
      </c>
      <c r="D4" s="32">
        <v>430408</v>
      </c>
      <c r="E4" s="52">
        <f aca="true" t="shared" si="0" ref="E4:E13">D4/3.452</f>
        <v>124683.66164542295</v>
      </c>
      <c r="F4" s="52">
        <v>748392.3</v>
      </c>
      <c r="G4" s="17">
        <f>(D4-F4)/F4</f>
        <v>-0.4248898605717884</v>
      </c>
      <c r="H4" s="52">
        <v>31105</v>
      </c>
      <c r="I4" s="31">
        <v>528</v>
      </c>
      <c r="J4" s="29">
        <f>H4/I4</f>
        <v>58.91098484848485</v>
      </c>
      <c r="K4" s="31">
        <v>21</v>
      </c>
      <c r="L4" s="52">
        <v>2</v>
      </c>
      <c r="M4" s="32">
        <v>1239259.95</v>
      </c>
      <c r="N4" s="52">
        <v>89437</v>
      </c>
      <c r="O4" s="52">
        <f>M4/3.452</f>
        <v>358997.66801853996</v>
      </c>
      <c r="P4" s="54">
        <v>41467</v>
      </c>
      <c r="Q4" s="38" t="s">
        <v>12</v>
      </c>
      <c r="R4" s="15"/>
    </row>
    <row r="5" spans="1:18" ht="25.5" customHeight="1">
      <c r="A5" s="43">
        <f>A4+1</f>
        <v>2</v>
      </c>
      <c r="B5" s="49">
        <v>2</v>
      </c>
      <c r="C5" s="4" t="s">
        <v>80</v>
      </c>
      <c r="D5" s="31">
        <v>100340.5</v>
      </c>
      <c r="E5" s="52">
        <f>D5/3.452</f>
        <v>29067.352259559677</v>
      </c>
      <c r="F5" s="52">
        <v>159151.5</v>
      </c>
      <c r="G5" s="17">
        <f>(D5-F5)/F5</f>
        <v>-0.36952840532448644</v>
      </c>
      <c r="H5" s="31">
        <v>5824</v>
      </c>
      <c r="I5" s="31">
        <v>154</v>
      </c>
      <c r="J5" s="29">
        <f>H5/I5</f>
        <v>37.81818181818182</v>
      </c>
      <c r="K5" s="31">
        <v>11</v>
      </c>
      <c r="L5" s="52">
        <v>2</v>
      </c>
      <c r="M5" s="31">
        <v>261217</v>
      </c>
      <c r="N5" s="31">
        <v>14910</v>
      </c>
      <c r="O5" s="52">
        <f>M5/3.452</f>
        <v>75671.20509849362</v>
      </c>
      <c r="P5" s="54">
        <v>41467</v>
      </c>
      <c r="Q5" s="38" t="s">
        <v>49</v>
      </c>
      <c r="R5" s="15"/>
    </row>
    <row r="6" spans="1:18" ht="25.5" customHeight="1">
      <c r="A6" s="43">
        <f aca="true" t="shared" si="1" ref="A6:A13">A5+1</f>
        <v>3</v>
      </c>
      <c r="B6" s="49" t="s">
        <v>32</v>
      </c>
      <c r="C6" s="4" t="s">
        <v>47</v>
      </c>
      <c r="D6" s="32">
        <v>74338.5</v>
      </c>
      <c r="E6" s="52">
        <f>D6/3.452</f>
        <v>21534.907300115876</v>
      </c>
      <c r="F6" s="52" t="s">
        <v>33</v>
      </c>
      <c r="G6" s="17" t="s">
        <v>33</v>
      </c>
      <c r="H6" s="32">
        <v>5338</v>
      </c>
      <c r="I6" s="31">
        <v>220</v>
      </c>
      <c r="J6" s="29">
        <f>H6/I6</f>
        <v>24.263636363636362</v>
      </c>
      <c r="K6" s="31">
        <v>11</v>
      </c>
      <c r="L6" s="52">
        <v>1</v>
      </c>
      <c r="M6" s="31">
        <v>79187.5</v>
      </c>
      <c r="N6" s="31">
        <v>5676</v>
      </c>
      <c r="O6" s="52">
        <f>M6/3.452</f>
        <v>22939.60023174971</v>
      </c>
      <c r="P6" s="54">
        <v>41474</v>
      </c>
      <c r="Q6" s="38" t="s">
        <v>37</v>
      </c>
      <c r="R6" s="15"/>
    </row>
    <row r="7" spans="1:18" ht="25.5" customHeight="1">
      <c r="A7" s="43">
        <f t="shared" si="1"/>
        <v>4</v>
      </c>
      <c r="B7" s="49">
        <v>4</v>
      </c>
      <c r="C7" s="4" t="s">
        <v>77</v>
      </c>
      <c r="D7" s="32">
        <v>66153</v>
      </c>
      <c r="E7" s="52">
        <f t="shared" si="0"/>
        <v>19163.67323290846</v>
      </c>
      <c r="F7" s="52">
        <v>82656.5</v>
      </c>
      <c r="G7" s="17">
        <f>(D7-F7)/F7</f>
        <v>-0.1996636683140467</v>
      </c>
      <c r="H7" s="52">
        <v>4107</v>
      </c>
      <c r="I7" s="31">
        <v>119</v>
      </c>
      <c r="J7" s="29">
        <f>H7/I7</f>
        <v>34.51260504201681</v>
      </c>
      <c r="K7" s="31">
        <v>9</v>
      </c>
      <c r="L7" s="52">
        <v>5</v>
      </c>
      <c r="M7" s="32">
        <v>705182.75</v>
      </c>
      <c r="N7" s="52">
        <v>42302</v>
      </c>
      <c r="O7" s="52">
        <f>M7/3.452</f>
        <v>204282.37253765934</v>
      </c>
      <c r="P7" s="54">
        <v>41446</v>
      </c>
      <c r="Q7" s="58" t="s">
        <v>6</v>
      </c>
      <c r="R7" s="15"/>
    </row>
    <row r="8" spans="1:18" ht="25.5" customHeight="1">
      <c r="A8" s="43">
        <f t="shared" si="1"/>
        <v>5</v>
      </c>
      <c r="B8" s="49">
        <v>3</v>
      </c>
      <c r="C8" s="4" t="s">
        <v>35</v>
      </c>
      <c r="D8" s="32">
        <v>62043.5</v>
      </c>
      <c r="E8" s="52">
        <f>D8/3.452</f>
        <v>17973.203939745075</v>
      </c>
      <c r="F8" s="52">
        <v>84472.5</v>
      </c>
      <c r="G8" s="17">
        <f>(D8-F8)/F8</f>
        <v>-0.2655183639646039</v>
      </c>
      <c r="H8" s="32">
        <v>4357</v>
      </c>
      <c r="I8" s="31">
        <v>166</v>
      </c>
      <c r="J8" s="29">
        <f>H8/I8</f>
        <v>26.246987951807228</v>
      </c>
      <c r="K8" s="31">
        <v>8</v>
      </c>
      <c r="L8" s="52">
        <v>2</v>
      </c>
      <c r="M8" s="32">
        <v>148577</v>
      </c>
      <c r="N8" s="32">
        <v>10491</v>
      </c>
      <c r="O8" s="52">
        <f>M8/3.452</f>
        <v>43040.84588644264</v>
      </c>
      <c r="P8" s="54">
        <v>41467</v>
      </c>
      <c r="Q8" s="38" t="s">
        <v>51</v>
      </c>
      <c r="R8" s="15"/>
    </row>
    <row r="9" spans="1:18" ht="25.5" customHeight="1">
      <c r="A9" s="43">
        <f t="shared" si="1"/>
        <v>6</v>
      </c>
      <c r="B9" s="49">
        <v>5</v>
      </c>
      <c r="C9" s="4" t="s">
        <v>42</v>
      </c>
      <c r="D9" s="32">
        <v>43551.5</v>
      </c>
      <c r="E9" s="52">
        <f t="shared" si="0"/>
        <v>12616.309385863267</v>
      </c>
      <c r="F9" s="52">
        <v>66338.5</v>
      </c>
      <c r="G9" s="17">
        <f>(D9-F9)/F9</f>
        <v>-0.34349585836279084</v>
      </c>
      <c r="H9" s="52">
        <v>3017</v>
      </c>
      <c r="I9" s="31">
        <v>113</v>
      </c>
      <c r="J9" s="29">
        <f>H9/I9</f>
        <v>26.699115044247787</v>
      </c>
      <c r="K9" s="31">
        <v>9</v>
      </c>
      <c r="L9" s="52">
        <v>3</v>
      </c>
      <c r="M9" s="32">
        <v>212021.5</v>
      </c>
      <c r="N9" s="52">
        <v>14994</v>
      </c>
      <c r="O9" s="52">
        <f>M9/3.452</f>
        <v>61419.90150637312</v>
      </c>
      <c r="P9" s="54">
        <v>41460</v>
      </c>
      <c r="Q9" s="38" t="s">
        <v>40</v>
      </c>
      <c r="R9" s="15"/>
    </row>
    <row r="10" spans="1:18" ht="25.5" customHeight="1">
      <c r="A10" s="43">
        <f t="shared" si="1"/>
        <v>7</v>
      </c>
      <c r="B10" s="49" t="s">
        <v>25</v>
      </c>
      <c r="C10" s="4" t="s">
        <v>26</v>
      </c>
      <c r="D10" s="32">
        <v>24590.5</v>
      </c>
      <c r="E10" s="52">
        <f t="shared" si="0"/>
        <v>7123.551564310545</v>
      </c>
      <c r="F10" s="52" t="s">
        <v>33</v>
      </c>
      <c r="G10" s="17" t="s">
        <v>33</v>
      </c>
      <c r="H10" s="32">
        <v>1557</v>
      </c>
      <c r="I10" s="31">
        <v>63</v>
      </c>
      <c r="J10" s="29">
        <f>H10/I10</f>
        <v>24.714285714285715</v>
      </c>
      <c r="K10" s="31">
        <v>5</v>
      </c>
      <c r="L10" s="52">
        <v>1</v>
      </c>
      <c r="M10" s="32">
        <v>13061</v>
      </c>
      <c r="N10" s="32">
        <v>879</v>
      </c>
      <c r="O10" s="52">
        <f>M10/3.452</f>
        <v>3783.603707995365</v>
      </c>
      <c r="P10" s="54">
        <v>41474</v>
      </c>
      <c r="Q10" s="38" t="s">
        <v>27</v>
      </c>
      <c r="R10" s="15"/>
    </row>
    <row r="11" spans="1:18" ht="25.5" customHeight="1">
      <c r="A11" s="43">
        <f t="shared" si="1"/>
        <v>8</v>
      </c>
      <c r="B11" s="49">
        <v>9</v>
      </c>
      <c r="C11" s="4" t="s">
        <v>8</v>
      </c>
      <c r="D11" s="32">
        <v>21294.5</v>
      </c>
      <c r="E11" s="52">
        <f t="shared" si="0"/>
        <v>6168.742757821553</v>
      </c>
      <c r="F11" s="52">
        <v>22588.5</v>
      </c>
      <c r="G11" s="17">
        <f>(D11-F11)/F11</f>
        <v>-0.057285787015516745</v>
      </c>
      <c r="H11" s="32">
        <v>1446</v>
      </c>
      <c r="I11" s="31">
        <v>49</v>
      </c>
      <c r="J11" s="29">
        <f>H11/I11</f>
        <v>29.510204081632654</v>
      </c>
      <c r="K11" s="31">
        <v>4</v>
      </c>
      <c r="L11" s="52">
        <v>2</v>
      </c>
      <c r="M11" s="31">
        <v>43883</v>
      </c>
      <c r="N11" s="31">
        <v>2981</v>
      </c>
      <c r="O11" s="52">
        <f>M11/3.452</f>
        <v>12712.34067207416</v>
      </c>
      <c r="P11" s="54">
        <v>41467</v>
      </c>
      <c r="Q11" s="38" t="s">
        <v>9</v>
      </c>
      <c r="R11" s="15"/>
    </row>
    <row r="12" spans="1:18" ht="25.5" customHeight="1">
      <c r="A12" s="43">
        <f t="shared" si="1"/>
        <v>9</v>
      </c>
      <c r="B12" s="49" t="s">
        <v>25</v>
      </c>
      <c r="C12" s="4" t="s">
        <v>31</v>
      </c>
      <c r="D12" s="32">
        <v>19820.5</v>
      </c>
      <c r="E12" s="52">
        <f t="shared" si="0"/>
        <v>5741.743916570104</v>
      </c>
      <c r="F12" s="52" t="s">
        <v>33</v>
      </c>
      <c r="G12" s="17" t="s">
        <v>33</v>
      </c>
      <c r="H12" s="32">
        <v>1363</v>
      </c>
      <c r="I12" s="31">
        <v>119</v>
      </c>
      <c r="J12" s="29">
        <f>H12/I12</f>
        <v>11.453781512605042</v>
      </c>
      <c r="K12" s="31">
        <v>8</v>
      </c>
      <c r="L12" s="52">
        <v>1</v>
      </c>
      <c r="M12" s="32">
        <v>19820.5</v>
      </c>
      <c r="N12" s="32">
        <v>1363</v>
      </c>
      <c r="O12" s="52">
        <f>M12/3.452</f>
        <v>5741.743916570104</v>
      </c>
      <c r="P12" s="54">
        <v>41474</v>
      </c>
      <c r="Q12" s="38" t="s">
        <v>79</v>
      </c>
      <c r="R12" s="15"/>
    </row>
    <row r="13" spans="1:18" ht="25.5" customHeight="1">
      <c r="A13" s="43">
        <f t="shared" si="1"/>
        <v>10</v>
      </c>
      <c r="B13" s="49">
        <v>7</v>
      </c>
      <c r="C13" s="4" t="s">
        <v>83</v>
      </c>
      <c r="D13" s="32">
        <v>19197</v>
      </c>
      <c r="E13" s="52">
        <f t="shared" si="0"/>
        <v>5561.123986095017</v>
      </c>
      <c r="F13" s="52">
        <v>31576.5</v>
      </c>
      <c r="G13" s="17">
        <f>(D13-F13)/F13</f>
        <v>-0.3920478837109876</v>
      </c>
      <c r="H13" s="32">
        <v>1193</v>
      </c>
      <c r="I13" s="31">
        <v>35</v>
      </c>
      <c r="J13" s="29">
        <f>H13/I13</f>
        <v>34.08571428571429</v>
      </c>
      <c r="K13" s="31">
        <v>5</v>
      </c>
      <c r="L13" s="52">
        <v>4</v>
      </c>
      <c r="M13" s="31">
        <v>171576.5</v>
      </c>
      <c r="N13" s="31">
        <v>11112</v>
      </c>
      <c r="O13" s="52">
        <f>M13/3.452</f>
        <v>49703.50521436848</v>
      </c>
      <c r="P13" s="54">
        <v>41453</v>
      </c>
      <c r="Q13" s="38" t="s">
        <v>79</v>
      </c>
      <c r="R13" s="15"/>
    </row>
    <row r="14" spans="1:17" ht="27" customHeight="1">
      <c r="A14" s="43"/>
      <c r="B14" s="49"/>
      <c r="C14" s="12" t="s">
        <v>82</v>
      </c>
      <c r="D14" s="13">
        <f>SUM(D4:D13)</f>
        <v>861737.5</v>
      </c>
      <c r="E14" s="56">
        <f>SUM(E4:E13)</f>
        <v>249634.2699884125</v>
      </c>
      <c r="F14" s="13">
        <v>1280248.3</v>
      </c>
      <c r="G14" s="14">
        <f>(D14-F14)/F14</f>
        <v>-0.32689814936680645</v>
      </c>
      <c r="H14" s="56">
        <f>SUM(H4:H13)</f>
        <v>59307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11</v>
      </c>
      <c r="C16" s="4" t="s">
        <v>46</v>
      </c>
      <c r="D16" s="32">
        <v>18327</v>
      </c>
      <c r="E16" s="52">
        <f>D16/3.452</f>
        <v>5309.096176129779</v>
      </c>
      <c r="F16" s="52">
        <v>15380.5</v>
      </c>
      <c r="G16" s="17">
        <f>(D16-F16)/F16</f>
        <v>0.19157374597704885</v>
      </c>
      <c r="H16" s="52">
        <v>1634</v>
      </c>
      <c r="I16" s="31">
        <v>97</v>
      </c>
      <c r="J16" s="29">
        <f>H16/I16</f>
        <v>16.84536082474227</v>
      </c>
      <c r="K16" s="31">
        <v>9</v>
      </c>
      <c r="L16" s="52">
        <v>8</v>
      </c>
      <c r="M16" s="32">
        <v>693976.7</v>
      </c>
      <c r="N16" s="52">
        <v>56008</v>
      </c>
      <c r="O16" s="52">
        <f>M16/3.452</f>
        <v>201036.12398609502</v>
      </c>
      <c r="P16" s="54">
        <v>41425</v>
      </c>
      <c r="Q16" s="38" t="s">
        <v>48</v>
      </c>
      <c r="R16" s="15"/>
    </row>
    <row r="17" spans="1:18" ht="25.5" customHeight="1">
      <c r="A17" s="43">
        <f>A16+1</f>
        <v>12</v>
      </c>
      <c r="B17" s="49">
        <v>6</v>
      </c>
      <c r="C17" s="4" t="s">
        <v>41</v>
      </c>
      <c r="D17" s="32">
        <v>17111.5</v>
      </c>
      <c r="E17" s="52">
        <f>D17/3.452</f>
        <v>4956.981460023175</v>
      </c>
      <c r="F17" s="52">
        <v>39679</v>
      </c>
      <c r="G17" s="17">
        <f>(D17-F17)/F17</f>
        <v>-0.5687517326545528</v>
      </c>
      <c r="H17" s="32">
        <v>1070</v>
      </c>
      <c r="I17" s="31">
        <v>29</v>
      </c>
      <c r="J17" s="29">
        <f>H17/I17</f>
        <v>36.89655172413793</v>
      </c>
      <c r="K17" s="31">
        <v>5</v>
      </c>
      <c r="L17" s="52">
        <v>3</v>
      </c>
      <c r="M17" s="31">
        <v>115884</v>
      </c>
      <c r="N17" s="31">
        <v>7735</v>
      </c>
      <c r="O17" s="52">
        <f>M17/3.452</f>
        <v>33570.10428736964</v>
      </c>
      <c r="P17" s="54">
        <v>41460</v>
      </c>
      <c r="Q17" s="38" t="s">
        <v>37</v>
      </c>
      <c r="R17" s="15"/>
    </row>
    <row r="18" spans="1:18" ht="25.5" customHeight="1">
      <c r="A18" s="43">
        <f aca="true" t="shared" si="2" ref="A18:A25">A17+1</f>
        <v>13</v>
      </c>
      <c r="B18" s="49">
        <v>10</v>
      </c>
      <c r="C18" s="4" t="s">
        <v>64</v>
      </c>
      <c r="D18" s="32">
        <f>12925.5+2911</f>
        <v>15836.5</v>
      </c>
      <c r="E18" s="52">
        <f>D18/3.452</f>
        <v>4587.630359212051</v>
      </c>
      <c r="F18" s="52">
        <v>21590.5</v>
      </c>
      <c r="G18" s="17">
        <f>(D18-F18)/F18</f>
        <v>-0.26650610222088417</v>
      </c>
      <c r="H18" s="32">
        <f>911+207</f>
        <v>1118</v>
      </c>
      <c r="I18" s="31">
        <v>28</v>
      </c>
      <c r="J18" s="29">
        <f>H18/I18</f>
        <v>39.92857142857143</v>
      </c>
      <c r="K18" s="31">
        <v>3</v>
      </c>
      <c r="L18" s="52">
        <v>5</v>
      </c>
      <c r="M18" s="31">
        <v>127925.1</v>
      </c>
      <c r="N18" s="31">
        <v>8718</v>
      </c>
      <c r="O18" s="52">
        <f>M18/3.452</f>
        <v>37058.2560834299</v>
      </c>
      <c r="P18" s="54">
        <v>41446</v>
      </c>
      <c r="Q18" s="38" t="s">
        <v>44</v>
      </c>
      <c r="R18" s="15"/>
    </row>
    <row r="19" spans="1:18" ht="25.5" customHeight="1">
      <c r="A19" s="43">
        <f t="shared" si="2"/>
        <v>14</v>
      </c>
      <c r="B19" s="49">
        <v>13</v>
      </c>
      <c r="C19" s="4" t="s">
        <v>70</v>
      </c>
      <c r="D19" s="32">
        <v>13173.5</v>
      </c>
      <c r="E19" s="52">
        <f>D19/3.452</f>
        <v>3816.1935110081113</v>
      </c>
      <c r="F19" s="52">
        <v>10420.5</v>
      </c>
      <c r="G19" s="17">
        <f>(D19-F19)/F19</f>
        <v>0.26419077779377187</v>
      </c>
      <c r="H19" s="32">
        <v>752</v>
      </c>
      <c r="I19" s="31">
        <v>13</v>
      </c>
      <c r="J19" s="29">
        <f>H19/I19</f>
        <v>57.84615384615385</v>
      </c>
      <c r="K19" s="31">
        <v>2</v>
      </c>
      <c r="L19" s="52">
        <v>10</v>
      </c>
      <c r="M19" s="31">
        <v>506369.5</v>
      </c>
      <c r="N19" s="31">
        <v>31748</v>
      </c>
      <c r="O19" s="52">
        <f>M19/3.452</f>
        <v>146688.73117033605</v>
      </c>
      <c r="P19" s="54">
        <v>41411</v>
      </c>
      <c r="Q19" s="38" t="s">
        <v>71</v>
      </c>
      <c r="R19" s="15"/>
    </row>
    <row r="20" spans="1:18" ht="25.5" customHeight="1">
      <c r="A20" s="43">
        <f t="shared" si="2"/>
        <v>15</v>
      </c>
      <c r="B20" s="49">
        <v>8</v>
      </c>
      <c r="C20" s="4" t="s">
        <v>43</v>
      </c>
      <c r="D20" s="32">
        <v>12202</v>
      </c>
      <c r="E20" s="52">
        <f>D20/3.452</f>
        <v>3534.7624565469296</v>
      </c>
      <c r="F20" s="52">
        <v>23802.5</v>
      </c>
      <c r="G20" s="17">
        <f>(D20-F20)/F20</f>
        <v>-0.4873647726079193</v>
      </c>
      <c r="H20" s="32">
        <v>846</v>
      </c>
      <c r="I20" s="31">
        <v>45</v>
      </c>
      <c r="J20" s="29">
        <f>H20/I20</f>
        <v>18.8</v>
      </c>
      <c r="K20" s="31">
        <v>5</v>
      </c>
      <c r="L20" s="52">
        <v>4</v>
      </c>
      <c r="M20" s="31">
        <v>277676.3</v>
      </c>
      <c r="N20" s="31">
        <v>17352</v>
      </c>
      <c r="O20" s="52">
        <f>M20/3.452</f>
        <v>80439.25260718424</v>
      </c>
      <c r="P20" s="54">
        <v>41453</v>
      </c>
      <c r="Q20" s="38" t="s">
        <v>71</v>
      </c>
      <c r="R20" s="15"/>
    </row>
    <row r="21" spans="1:18" ht="25.5" customHeight="1">
      <c r="A21" s="43">
        <f t="shared" si="2"/>
        <v>16</v>
      </c>
      <c r="B21" s="49" t="s">
        <v>29</v>
      </c>
      <c r="C21" s="4" t="s">
        <v>30</v>
      </c>
      <c r="D21" s="32">
        <v>6947.5</v>
      </c>
      <c r="E21" s="52">
        <f>D21/3.452</f>
        <v>2012.601390498262</v>
      </c>
      <c r="F21" s="52" t="s">
        <v>33</v>
      </c>
      <c r="G21" s="17" t="s">
        <v>33</v>
      </c>
      <c r="H21" s="32">
        <v>493</v>
      </c>
      <c r="I21" s="31">
        <v>8</v>
      </c>
      <c r="J21" s="29">
        <f>H21/I21</f>
        <v>61.625</v>
      </c>
      <c r="K21" s="31">
        <v>8</v>
      </c>
      <c r="L21" s="52" t="s">
        <v>29</v>
      </c>
      <c r="M21" s="31">
        <v>6947.5</v>
      </c>
      <c r="N21" s="31">
        <v>493</v>
      </c>
      <c r="O21" s="52">
        <f>M21/3.452</f>
        <v>2012.601390498262</v>
      </c>
      <c r="P21" s="54" t="s">
        <v>75</v>
      </c>
      <c r="Q21" s="38" t="s">
        <v>28</v>
      </c>
      <c r="R21" s="15"/>
    </row>
    <row r="22" spans="1:18" ht="25.5" customHeight="1">
      <c r="A22" s="43">
        <f t="shared" si="2"/>
        <v>17</v>
      </c>
      <c r="B22" s="49">
        <v>12</v>
      </c>
      <c r="C22" s="57" t="s">
        <v>18</v>
      </c>
      <c r="D22" s="32">
        <v>3313</v>
      </c>
      <c r="E22" s="52">
        <f>D22/3.452</f>
        <v>959.7334878331402</v>
      </c>
      <c r="F22" s="52">
        <v>13522.5</v>
      </c>
      <c r="G22" s="17">
        <f>(D22-F22)/F22</f>
        <v>-0.7550009243852838</v>
      </c>
      <c r="H22" s="32">
        <v>249</v>
      </c>
      <c r="I22" s="31">
        <v>14</v>
      </c>
      <c r="J22" s="29">
        <f>H22/I22</f>
        <v>17.785714285714285</v>
      </c>
      <c r="K22" s="31">
        <v>2</v>
      </c>
      <c r="L22" s="52">
        <v>3</v>
      </c>
      <c r="M22" s="31">
        <v>46670</v>
      </c>
      <c r="N22" s="31">
        <v>3216</v>
      </c>
      <c r="O22" s="52">
        <f>M22/3.452</f>
        <v>13519.698725376593</v>
      </c>
      <c r="P22" s="54">
        <v>41460</v>
      </c>
      <c r="Q22" s="38" t="s">
        <v>79</v>
      </c>
      <c r="R22" s="15"/>
    </row>
    <row r="23" spans="1:18" ht="25.5" customHeight="1">
      <c r="A23" s="43">
        <f t="shared" si="2"/>
        <v>18</v>
      </c>
      <c r="B23" s="49">
        <v>16</v>
      </c>
      <c r="C23" s="4" t="s">
        <v>76</v>
      </c>
      <c r="D23" s="31">
        <v>1169</v>
      </c>
      <c r="E23" s="52">
        <f>D23/3.452</f>
        <v>338.64426419466974</v>
      </c>
      <c r="F23" s="52">
        <v>2839</v>
      </c>
      <c r="G23" s="17">
        <f>(D23-F23)/F23</f>
        <v>-0.5882352941176471</v>
      </c>
      <c r="H23" s="31">
        <v>87</v>
      </c>
      <c r="I23" s="31">
        <v>8</v>
      </c>
      <c r="J23" s="29">
        <f>H23/I23</f>
        <v>10.875</v>
      </c>
      <c r="K23" s="31">
        <v>2</v>
      </c>
      <c r="L23" s="52">
        <v>6</v>
      </c>
      <c r="M23" s="31">
        <v>198698.4</v>
      </c>
      <c r="N23" s="31">
        <v>15690</v>
      </c>
      <c r="O23" s="52">
        <f>M23/3.452</f>
        <v>57560.3707995365</v>
      </c>
      <c r="P23" s="54">
        <v>41439</v>
      </c>
      <c r="Q23" s="38" t="s">
        <v>51</v>
      </c>
      <c r="R23" s="15"/>
    </row>
    <row r="24" spans="1:18" ht="25.5" customHeight="1">
      <c r="A24" s="43">
        <f t="shared" si="2"/>
        <v>19</v>
      </c>
      <c r="B24" s="49">
        <v>24</v>
      </c>
      <c r="C24" s="4" t="s">
        <v>3</v>
      </c>
      <c r="D24" s="32">
        <v>1158</v>
      </c>
      <c r="E24" s="52">
        <f>D24/3.452</f>
        <v>335.4577056778679</v>
      </c>
      <c r="F24" s="52">
        <v>276</v>
      </c>
      <c r="G24" s="17">
        <f>(D24-F24)/F24</f>
        <v>3.1956521739130435</v>
      </c>
      <c r="H24" s="32">
        <v>89</v>
      </c>
      <c r="I24" s="31">
        <v>2</v>
      </c>
      <c r="J24" s="29">
        <f>H24/I24</f>
        <v>44.5</v>
      </c>
      <c r="K24" s="31">
        <v>2</v>
      </c>
      <c r="L24" s="52">
        <v>31</v>
      </c>
      <c r="M24" s="32">
        <v>1598269</v>
      </c>
      <c r="N24" s="32">
        <v>97636</v>
      </c>
      <c r="O24" s="52">
        <f>M24/3.452</f>
        <v>462997.97219003475</v>
      </c>
      <c r="P24" s="54">
        <v>41264</v>
      </c>
      <c r="Q24" s="38" t="s">
        <v>51</v>
      </c>
      <c r="R24" s="15"/>
    </row>
    <row r="25" spans="1:18" ht="25.5" customHeight="1">
      <c r="A25" s="43">
        <f t="shared" si="2"/>
        <v>20</v>
      </c>
      <c r="B25" s="49">
        <v>21</v>
      </c>
      <c r="C25" s="4" t="s">
        <v>53</v>
      </c>
      <c r="D25" s="32">
        <v>1156</v>
      </c>
      <c r="E25" s="52">
        <f>D25/3.452</f>
        <v>334.87833140208573</v>
      </c>
      <c r="F25" s="52">
        <v>1133</v>
      </c>
      <c r="G25" s="17">
        <f>(D25-F25)/F25</f>
        <v>0.02030008826125331</v>
      </c>
      <c r="H25" s="32">
        <v>111</v>
      </c>
      <c r="I25" s="31">
        <v>9</v>
      </c>
      <c r="J25" s="29">
        <f>H25/I25</f>
        <v>12.333333333333334</v>
      </c>
      <c r="K25" s="31">
        <v>2</v>
      </c>
      <c r="L25" s="52">
        <v>18</v>
      </c>
      <c r="M25" s="32">
        <v>1383207.2</v>
      </c>
      <c r="N25" s="32">
        <v>107147</v>
      </c>
      <c r="O25" s="52">
        <f>M25/3.452</f>
        <v>400697.3348783314</v>
      </c>
      <c r="P25" s="53">
        <v>40990</v>
      </c>
      <c r="Q25" s="38" t="s">
        <v>51</v>
      </c>
      <c r="R25" s="15"/>
    </row>
    <row r="26" spans="1:17" ht="27" customHeight="1">
      <c r="A26" s="43"/>
      <c r="B26" s="49"/>
      <c r="C26" s="12" t="s">
        <v>55</v>
      </c>
      <c r="D26" s="56">
        <f>SUM(D16:D25)+D14</f>
        <v>952131.5</v>
      </c>
      <c r="E26" s="56">
        <f>SUM(E16:E25)+E14</f>
        <v>275820.24913093855</v>
      </c>
      <c r="F26" s="13">
        <v>1339633.3</v>
      </c>
      <c r="G26" s="14">
        <f>(D26-F26)/F26</f>
        <v>-0.28925960559505354</v>
      </c>
      <c r="H26" s="56">
        <f>SUM(H16:H25)+H14</f>
        <v>65756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 t="s">
        <v>29</v>
      </c>
      <c r="C28" s="4" t="s">
        <v>34</v>
      </c>
      <c r="D28" s="31">
        <v>1101</v>
      </c>
      <c r="E28" s="52">
        <f>D28/3.452</f>
        <v>318.9455388180765</v>
      </c>
      <c r="F28" s="52" t="s">
        <v>33</v>
      </c>
      <c r="G28" s="17" t="s">
        <v>33</v>
      </c>
      <c r="H28" s="31">
        <v>76</v>
      </c>
      <c r="I28" s="31">
        <v>1</v>
      </c>
      <c r="J28" s="29">
        <f>H28/I28</f>
        <v>76</v>
      </c>
      <c r="K28" s="31">
        <v>1</v>
      </c>
      <c r="L28" s="52" t="s">
        <v>29</v>
      </c>
      <c r="M28" s="31">
        <v>1101</v>
      </c>
      <c r="N28" s="31">
        <v>76</v>
      </c>
      <c r="O28" s="52">
        <f>M28/3.452</f>
        <v>318.9455388180765</v>
      </c>
      <c r="P28" s="54" t="s">
        <v>75</v>
      </c>
      <c r="Q28" s="38" t="s">
        <v>51</v>
      </c>
      <c r="R28" s="15"/>
    </row>
    <row r="29" spans="1:18" ht="25.5" customHeight="1">
      <c r="A29" s="43">
        <f>A28+1</f>
        <v>22</v>
      </c>
      <c r="B29" s="49">
        <v>17</v>
      </c>
      <c r="C29" s="4" t="s">
        <v>7</v>
      </c>
      <c r="D29" s="31">
        <v>486</v>
      </c>
      <c r="E29" s="52">
        <f>D29/3.452</f>
        <v>140.78794901506373</v>
      </c>
      <c r="F29" s="52">
        <v>2729</v>
      </c>
      <c r="G29" s="17">
        <f>(D29-F29)/F29</f>
        <v>-0.8219127885672407</v>
      </c>
      <c r="H29" s="31">
        <v>81</v>
      </c>
      <c r="I29" s="59">
        <v>6</v>
      </c>
      <c r="J29" s="29">
        <f>H29/I29</f>
        <v>13.5</v>
      </c>
      <c r="K29" s="31">
        <v>2</v>
      </c>
      <c r="L29" s="52">
        <v>6</v>
      </c>
      <c r="M29" s="31">
        <v>249805.4</v>
      </c>
      <c r="N29" s="31">
        <v>19470</v>
      </c>
      <c r="O29" s="52">
        <f>M29/3.452</f>
        <v>72365.4113557358</v>
      </c>
      <c r="P29" s="54">
        <v>41439</v>
      </c>
      <c r="Q29" s="38" t="s">
        <v>36</v>
      </c>
      <c r="R29" s="15"/>
    </row>
    <row r="30" spans="1:18" ht="25.5" customHeight="1">
      <c r="A30" s="43">
        <f aca="true" t="shared" si="3" ref="A30:A37">A29+1</f>
        <v>23</v>
      </c>
      <c r="B30" s="49">
        <v>31</v>
      </c>
      <c r="C30" s="4" t="s">
        <v>17</v>
      </c>
      <c r="D30" s="32">
        <v>446</v>
      </c>
      <c r="E30" s="52">
        <f aca="true" t="shared" si="4" ref="E30:E35">D30/3.452</f>
        <v>129.20046349942064</v>
      </c>
      <c r="F30" s="52">
        <v>194</v>
      </c>
      <c r="G30" s="17">
        <f>(D30-F30)/F30</f>
        <v>1.2989690721649485</v>
      </c>
      <c r="H30" s="32">
        <v>77</v>
      </c>
      <c r="I30" s="31">
        <v>6</v>
      </c>
      <c r="J30" s="29">
        <f>H30/I30</f>
        <v>12.833333333333334</v>
      </c>
      <c r="K30" s="31">
        <v>1</v>
      </c>
      <c r="L30" s="52">
        <v>27</v>
      </c>
      <c r="M30" s="32">
        <v>627852.49</v>
      </c>
      <c r="N30" s="32">
        <v>50314</v>
      </c>
      <c r="O30" s="52">
        <f aca="true" t="shared" si="5" ref="O30:O37">M30/3.452</f>
        <v>181880.79084588645</v>
      </c>
      <c r="P30" s="55">
        <v>41285</v>
      </c>
      <c r="Q30" s="38" t="s">
        <v>65</v>
      </c>
      <c r="R30" s="15"/>
    </row>
    <row r="31" spans="1:18" ht="25.5" customHeight="1">
      <c r="A31" s="43">
        <f t="shared" si="3"/>
        <v>24</v>
      </c>
      <c r="B31" s="49">
        <v>35</v>
      </c>
      <c r="C31" s="60" t="s">
        <v>15</v>
      </c>
      <c r="D31" s="32">
        <v>386</v>
      </c>
      <c r="E31" s="52">
        <f t="shared" si="4"/>
        <v>111.81923522595596</v>
      </c>
      <c r="F31" s="52">
        <v>42</v>
      </c>
      <c r="G31" s="17">
        <f>(D31-F31)/F31</f>
        <v>8.19047619047619</v>
      </c>
      <c r="H31" s="32">
        <v>68</v>
      </c>
      <c r="I31" s="31">
        <v>12</v>
      </c>
      <c r="J31" s="29">
        <f>H31/I31</f>
        <v>5.666666666666667</v>
      </c>
      <c r="K31" s="31">
        <v>2</v>
      </c>
      <c r="L31" s="52">
        <v>176</v>
      </c>
      <c r="M31" s="31">
        <v>1328941.8</v>
      </c>
      <c r="N31" s="31">
        <v>97247</v>
      </c>
      <c r="O31" s="52">
        <f t="shared" si="5"/>
        <v>384977.34646581695</v>
      </c>
      <c r="P31" s="61">
        <v>40242</v>
      </c>
      <c r="Q31" s="62" t="s">
        <v>38</v>
      </c>
      <c r="R31" s="15"/>
    </row>
    <row r="32" spans="1:18" ht="25.5" customHeight="1">
      <c r="A32" s="43">
        <f t="shared" si="3"/>
        <v>25</v>
      </c>
      <c r="B32" s="49">
        <v>23</v>
      </c>
      <c r="C32" s="4" t="s">
        <v>45</v>
      </c>
      <c r="D32" s="32">
        <v>313</v>
      </c>
      <c r="E32" s="52">
        <f t="shared" si="4"/>
        <v>90.6720741599073</v>
      </c>
      <c r="F32" s="52">
        <v>432</v>
      </c>
      <c r="G32" s="17">
        <f>(D32-F32)/F32</f>
        <v>-0.27546296296296297</v>
      </c>
      <c r="H32" s="32">
        <v>57</v>
      </c>
      <c r="I32" s="31">
        <v>6</v>
      </c>
      <c r="J32" s="29">
        <f>H32/I32</f>
        <v>9.5</v>
      </c>
      <c r="K32" s="31">
        <v>1</v>
      </c>
      <c r="L32" s="52">
        <v>57</v>
      </c>
      <c r="M32" s="32">
        <v>1857154.08</v>
      </c>
      <c r="N32" s="32">
        <v>147654</v>
      </c>
      <c r="O32" s="52">
        <f t="shared" si="5"/>
        <v>537993.6500579375</v>
      </c>
      <c r="P32" s="55">
        <v>41075</v>
      </c>
      <c r="Q32" s="38" t="s">
        <v>66</v>
      </c>
      <c r="R32" s="15"/>
    </row>
    <row r="33" spans="1:18" ht="25.5" customHeight="1">
      <c r="A33" s="43">
        <f t="shared" si="3"/>
        <v>26</v>
      </c>
      <c r="B33" s="49">
        <v>26</v>
      </c>
      <c r="C33" s="57" t="s">
        <v>5</v>
      </c>
      <c r="D33" s="32">
        <v>273</v>
      </c>
      <c r="E33" s="52">
        <f t="shared" si="4"/>
        <v>79.0845886442642</v>
      </c>
      <c r="F33" s="52">
        <v>246</v>
      </c>
      <c r="G33" s="17">
        <f>(D33-F33)/F33</f>
        <v>0.10975609756097561</v>
      </c>
      <c r="H33" s="32">
        <v>46</v>
      </c>
      <c r="I33" s="31">
        <v>7</v>
      </c>
      <c r="J33" s="29">
        <f>H33/I33</f>
        <v>6.571428571428571</v>
      </c>
      <c r="K33" s="31">
        <v>1</v>
      </c>
      <c r="L33" s="52">
        <v>83</v>
      </c>
      <c r="M33" s="32">
        <v>2184882.5</v>
      </c>
      <c r="N33" s="32">
        <v>158179</v>
      </c>
      <c r="O33" s="52">
        <f t="shared" si="5"/>
        <v>632932.3580533024</v>
      </c>
      <c r="P33" s="54">
        <v>40900</v>
      </c>
      <c r="Q33" s="58" t="s">
        <v>6</v>
      </c>
      <c r="R33" s="15"/>
    </row>
    <row r="34" spans="1:18" ht="25.5" customHeight="1">
      <c r="A34" s="43">
        <f t="shared" si="3"/>
        <v>27</v>
      </c>
      <c r="B34" s="49">
        <v>30</v>
      </c>
      <c r="C34" s="4" t="s">
        <v>16</v>
      </c>
      <c r="D34" s="32">
        <v>262</v>
      </c>
      <c r="E34" s="52">
        <f t="shared" si="4"/>
        <v>75.89803012746235</v>
      </c>
      <c r="F34" s="52">
        <v>200</v>
      </c>
      <c r="G34" s="17">
        <f>(D34-F34)/F34</f>
        <v>0.31</v>
      </c>
      <c r="H34" s="32">
        <v>38</v>
      </c>
      <c r="I34" s="31">
        <v>8</v>
      </c>
      <c r="J34" s="29">
        <f>H34/I34</f>
        <v>4.75</v>
      </c>
      <c r="K34" s="31">
        <v>2</v>
      </c>
      <c r="L34" s="52">
        <v>23</v>
      </c>
      <c r="M34" s="32">
        <v>291448.75</v>
      </c>
      <c r="N34" s="32">
        <v>21317</v>
      </c>
      <c r="O34" s="52">
        <f t="shared" si="5"/>
        <v>84428.95422943222</v>
      </c>
      <c r="P34" s="54">
        <v>41313</v>
      </c>
      <c r="Q34" s="38" t="s">
        <v>12</v>
      </c>
      <c r="R34" s="15"/>
    </row>
    <row r="35" spans="1:18" ht="25.5" customHeight="1">
      <c r="A35" s="43">
        <f t="shared" si="3"/>
        <v>28</v>
      </c>
      <c r="B35" s="49" t="s">
        <v>19</v>
      </c>
      <c r="C35" s="4" t="s">
        <v>20</v>
      </c>
      <c r="D35" s="32">
        <v>199</v>
      </c>
      <c r="E35" s="52">
        <f t="shared" si="4"/>
        <v>57.64774044032445</v>
      </c>
      <c r="F35" s="52" t="s">
        <v>33</v>
      </c>
      <c r="G35" s="17" t="s">
        <v>33</v>
      </c>
      <c r="H35" s="32">
        <v>41</v>
      </c>
      <c r="I35" s="31">
        <v>6</v>
      </c>
      <c r="J35" s="29">
        <f>H35/I35</f>
        <v>6.833333333333333</v>
      </c>
      <c r="K35" s="31">
        <v>1</v>
      </c>
      <c r="L35" s="52">
        <v>164</v>
      </c>
      <c r="M35" s="32">
        <v>1657152</v>
      </c>
      <c r="N35" s="32">
        <v>127151</v>
      </c>
      <c r="O35" s="52">
        <f t="shared" si="5"/>
        <v>480055.6199304751</v>
      </c>
      <c r="P35" s="63">
        <v>40330</v>
      </c>
      <c r="Q35" s="64" t="s">
        <v>21</v>
      </c>
      <c r="R35" s="15"/>
    </row>
    <row r="36" spans="1:18" ht="25.5" customHeight="1">
      <c r="A36" s="43">
        <f t="shared" si="3"/>
        <v>29</v>
      </c>
      <c r="B36" s="49">
        <v>20</v>
      </c>
      <c r="C36" s="4" t="s">
        <v>78</v>
      </c>
      <c r="D36" s="32">
        <f>131+65</f>
        <v>196</v>
      </c>
      <c r="E36" s="52">
        <f>D36/3.452</f>
        <v>56.77867902665122</v>
      </c>
      <c r="F36" s="52">
        <v>1442</v>
      </c>
      <c r="G36" s="17">
        <f>(D36-F36)/F36</f>
        <v>-0.8640776699029126</v>
      </c>
      <c r="H36" s="32">
        <v>18</v>
      </c>
      <c r="I36" s="31">
        <v>7</v>
      </c>
      <c r="J36" s="29">
        <f>H36/I36</f>
        <v>2.5714285714285716</v>
      </c>
      <c r="K36" s="31">
        <v>1</v>
      </c>
      <c r="L36" s="52">
        <v>5</v>
      </c>
      <c r="M36" s="32">
        <v>74487.9</v>
      </c>
      <c r="N36" s="32">
        <v>5838</v>
      </c>
      <c r="O36" s="52">
        <f t="shared" si="5"/>
        <v>21578.1865585168</v>
      </c>
      <c r="P36" s="54">
        <v>41446</v>
      </c>
      <c r="Q36" s="38" t="s">
        <v>79</v>
      </c>
      <c r="R36" s="15"/>
    </row>
    <row r="37" spans="1:18" ht="25.5" customHeight="1">
      <c r="A37" s="43">
        <f t="shared" si="3"/>
        <v>30</v>
      </c>
      <c r="B37" s="49">
        <v>34</v>
      </c>
      <c r="C37" s="4" t="s">
        <v>4</v>
      </c>
      <c r="D37" s="31">
        <v>96</v>
      </c>
      <c r="E37" s="52">
        <f>D37/3.452</f>
        <v>27.809965237543455</v>
      </c>
      <c r="F37" s="52">
        <v>54</v>
      </c>
      <c r="G37" s="17">
        <f>(D37-F37)/F37</f>
        <v>0.7777777777777778</v>
      </c>
      <c r="H37" s="31">
        <v>16</v>
      </c>
      <c r="I37" s="31">
        <v>7</v>
      </c>
      <c r="J37" s="29">
        <f>H37/I37</f>
        <v>2.2857142857142856</v>
      </c>
      <c r="K37" s="31">
        <v>1</v>
      </c>
      <c r="L37" s="52">
        <v>8</v>
      </c>
      <c r="M37" s="31">
        <v>978904.05</v>
      </c>
      <c r="N37" s="31">
        <v>69727</v>
      </c>
      <c r="O37" s="52">
        <f t="shared" si="5"/>
        <v>283575.9125144844</v>
      </c>
      <c r="P37" s="54">
        <v>41418</v>
      </c>
      <c r="Q37" s="38" t="s">
        <v>39</v>
      </c>
      <c r="R37" s="15"/>
    </row>
    <row r="38" spans="1:17" ht="27" customHeight="1">
      <c r="A38" s="43"/>
      <c r="B38" s="49"/>
      <c r="C38" s="12" t="s">
        <v>56</v>
      </c>
      <c r="D38" s="13">
        <f>SUM(D28:D37)+D26</f>
        <v>955889.5</v>
      </c>
      <c r="E38" s="56">
        <f>SUM(E28:E37)+E26</f>
        <v>276908.8933951332</v>
      </c>
      <c r="F38" s="13">
        <v>1343917.3</v>
      </c>
      <c r="G38" s="14">
        <f>(D38-F38)/F38</f>
        <v>-0.2887289269957311</v>
      </c>
      <c r="H38" s="56">
        <f>SUM(H28:H37)+H26</f>
        <v>66274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32</v>
      </c>
      <c r="C40" s="4" t="s">
        <v>67</v>
      </c>
      <c r="D40" s="32">
        <v>33</v>
      </c>
      <c r="E40" s="52">
        <f>D40/3.452</f>
        <v>9.559675550405561</v>
      </c>
      <c r="F40" s="52">
        <v>171</v>
      </c>
      <c r="G40" s="17">
        <f>(D40-F40)/F40</f>
        <v>-0.8070175438596491</v>
      </c>
      <c r="H40" s="32">
        <v>6</v>
      </c>
      <c r="I40" s="31">
        <v>1</v>
      </c>
      <c r="J40" s="29">
        <f>H40/I40</f>
        <v>6</v>
      </c>
      <c r="K40" s="31">
        <v>1</v>
      </c>
      <c r="L40" s="52">
        <v>33</v>
      </c>
      <c r="M40" s="31">
        <v>681555.04</v>
      </c>
      <c r="N40" s="31">
        <v>54716</v>
      </c>
      <c r="O40" s="52">
        <f>M40/3.452</f>
        <v>197437.72885283895</v>
      </c>
      <c r="P40" s="55">
        <v>41243</v>
      </c>
      <c r="Q40" s="38" t="s">
        <v>66</v>
      </c>
      <c r="R40" s="15"/>
    </row>
    <row r="41" spans="1:18" ht="25.5" customHeight="1">
      <c r="A41" s="43">
        <f>A40+1</f>
        <v>32</v>
      </c>
      <c r="B41" s="49" t="s">
        <v>23</v>
      </c>
      <c r="C41" s="4" t="s">
        <v>22</v>
      </c>
      <c r="D41" s="32">
        <v>33</v>
      </c>
      <c r="E41" s="52">
        <f>D41/3.452</f>
        <v>9.559675550405561</v>
      </c>
      <c r="F41" s="52" t="s">
        <v>33</v>
      </c>
      <c r="G41" s="17" t="s">
        <v>33</v>
      </c>
      <c r="H41" s="32">
        <v>9</v>
      </c>
      <c r="I41" s="31">
        <v>1</v>
      </c>
      <c r="J41" s="29">
        <f>H41/I41</f>
        <v>9</v>
      </c>
      <c r="K41" s="31">
        <v>1</v>
      </c>
      <c r="L41" s="52">
        <v>71</v>
      </c>
      <c r="M41" s="31">
        <v>833260.3</v>
      </c>
      <c r="N41" s="31">
        <v>67409</v>
      </c>
      <c r="O41" s="52">
        <f>M41/3.452</f>
        <v>241384.79142526074</v>
      </c>
      <c r="P41" s="65">
        <v>40977</v>
      </c>
      <c r="Q41" s="38" t="s">
        <v>24</v>
      </c>
      <c r="R41" s="15"/>
    </row>
    <row r="42" spans="1:18" ht="25.5" customHeight="1">
      <c r="A42" s="43">
        <f>A41+1</f>
        <v>33</v>
      </c>
      <c r="B42" s="49">
        <v>36</v>
      </c>
      <c r="C42" s="4" t="s">
        <v>14</v>
      </c>
      <c r="D42" s="32">
        <v>22</v>
      </c>
      <c r="E42" s="52">
        <f>D42/3.452</f>
        <v>6.373117033603708</v>
      </c>
      <c r="F42" s="52">
        <v>32</v>
      </c>
      <c r="G42" s="17">
        <f>(D42-F42)/F42</f>
        <v>-0.3125</v>
      </c>
      <c r="H42" s="32">
        <v>4</v>
      </c>
      <c r="I42" s="31">
        <v>1</v>
      </c>
      <c r="J42" s="29">
        <f>H42/I42</f>
        <v>4</v>
      </c>
      <c r="K42" s="31">
        <v>1</v>
      </c>
      <c r="L42" s="52">
        <v>102</v>
      </c>
      <c r="M42" s="31">
        <v>1336162.81</v>
      </c>
      <c r="N42" s="31">
        <v>111397</v>
      </c>
      <c r="O42" s="52">
        <f>M42/3.452</f>
        <v>387069.1801853998</v>
      </c>
      <c r="P42" s="55">
        <v>40760</v>
      </c>
      <c r="Q42" s="38" t="s">
        <v>38</v>
      </c>
      <c r="R42" s="15"/>
    </row>
    <row r="43" spans="1:18" ht="25.5" customHeight="1">
      <c r="A43" s="43">
        <f>A42+1</f>
        <v>34</v>
      </c>
      <c r="B43" s="49" t="s">
        <v>23</v>
      </c>
      <c r="C43" s="4" t="s">
        <v>0</v>
      </c>
      <c r="D43" s="32">
        <v>20</v>
      </c>
      <c r="E43" s="52">
        <f>D43/3.452</f>
        <v>5.793742757821553</v>
      </c>
      <c r="F43" s="52" t="s">
        <v>33</v>
      </c>
      <c r="G43" s="17" t="s">
        <v>33</v>
      </c>
      <c r="H43" s="32">
        <v>2</v>
      </c>
      <c r="I43" s="31">
        <v>1</v>
      </c>
      <c r="J43" s="29">
        <f>H43/I43</f>
        <v>2</v>
      </c>
      <c r="K43" s="31">
        <v>1</v>
      </c>
      <c r="L43" s="52"/>
      <c r="M43" s="31">
        <v>51913.7</v>
      </c>
      <c r="N43" s="31">
        <v>3737</v>
      </c>
      <c r="O43" s="52">
        <f>M43/3.452</f>
        <v>15038.731170336036</v>
      </c>
      <c r="P43" s="54">
        <v>41390</v>
      </c>
      <c r="Q43" s="38" t="s">
        <v>1</v>
      </c>
      <c r="R43" s="15"/>
    </row>
    <row r="44" spans="1:18" ht="25.5" customHeight="1">
      <c r="A44" s="43">
        <f>A43+1</f>
        <v>35</v>
      </c>
      <c r="B44" s="49">
        <v>33</v>
      </c>
      <c r="C44" s="4" t="s">
        <v>10</v>
      </c>
      <c r="D44" s="31">
        <v>14</v>
      </c>
      <c r="E44" s="52">
        <f>D44/3.452</f>
        <v>4.055619930475087</v>
      </c>
      <c r="F44" s="52">
        <v>134</v>
      </c>
      <c r="G44" s="17">
        <f>(D44-F44)/F44</f>
        <v>-0.8955223880597015</v>
      </c>
      <c r="H44" s="31">
        <v>2</v>
      </c>
      <c r="I44" s="59">
        <v>1</v>
      </c>
      <c r="J44" s="29">
        <f>H44/I44</f>
        <v>2</v>
      </c>
      <c r="K44" s="31">
        <v>1</v>
      </c>
      <c r="L44" s="52"/>
      <c r="M44" s="31">
        <v>1130933.5</v>
      </c>
      <c r="N44" s="31">
        <v>84657</v>
      </c>
      <c r="O44" s="52">
        <f>M44/3.452</f>
        <v>327616.88876013906</v>
      </c>
      <c r="P44" s="55">
        <v>41201</v>
      </c>
      <c r="Q44" s="38" t="s">
        <v>11</v>
      </c>
      <c r="R44" s="15"/>
    </row>
    <row r="45" spans="1:17" ht="27" customHeight="1">
      <c r="A45" s="43"/>
      <c r="B45" s="49"/>
      <c r="C45" s="12" t="s">
        <v>2</v>
      </c>
      <c r="D45" s="56">
        <f>SUM(D40:D44)+D38</f>
        <v>956011.5</v>
      </c>
      <c r="E45" s="56">
        <f>SUM(E40:E44)+E38</f>
        <v>276944.2352259559</v>
      </c>
      <c r="F45" s="56">
        <v>1344544.3</v>
      </c>
      <c r="G45" s="14">
        <f>(D45-F45)/F45</f>
        <v>-0.2889698762621656</v>
      </c>
      <c r="H45" s="56">
        <f>SUM(H40:H44)+H38</f>
        <v>66297</v>
      </c>
      <c r="I45" s="56"/>
      <c r="J45" s="33"/>
      <c r="K45" s="35"/>
      <c r="L45" s="33"/>
      <c r="M45" s="36"/>
      <c r="N45" s="36"/>
      <c r="O45" s="36"/>
      <c r="P45" s="37"/>
      <c r="Q45" s="46"/>
    </row>
    <row r="46" spans="1:17" ht="12" customHeight="1">
      <c r="A46" s="47"/>
      <c r="B46" s="51"/>
      <c r="C46" s="9"/>
      <c r="D46" s="10"/>
      <c r="E46" s="10"/>
      <c r="F46" s="10"/>
      <c r="G46" s="22"/>
      <c r="H46" s="21"/>
      <c r="I46" s="23"/>
      <c r="J46" s="23"/>
      <c r="K46" s="34"/>
      <c r="L46" s="23"/>
      <c r="M46" s="24"/>
      <c r="N46" s="24"/>
      <c r="O46" s="24"/>
      <c r="P46" s="11"/>
      <c r="Q46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2013-07-29T10:11:18Z</dcterms:modified>
  <cp:category/>
  <cp:version/>
  <cp:contentType/>
  <cp:contentStatus/>
</cp:coreProperties>
</file>