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21840" windowHeight="7065" activeTab="0"/>
  </bookViews>
  <sheets>
    <sheet name="Rugsėjo 27 - 29 d.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<sst xmlns="http://schemas.openxmlformats.org/spreadsheetml/2006/main" count="109" uniqueCount="76">
  <si>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Legendos susivienija
(The Rise of the Guardians)</t>
  </si>
  <si>
    <t>Forum Cinemas /
Paramount</t>
  </si>
  <si>
    <t>Palikti Aliaskoje
(Frozen Ground)</t>
  </si>
  <si>
    <t>Garsų pasaulio įrašai</t>
  </si>
  <si>
    <t>Theatrical Film Distribution /
20th Century Fox</t>
  </si>
  <si>
    <t>Šeima
(The Family)</t>
  </si>
  <si>
    <t>Ženk pirmąjį žingsnį
(Make Your Move)</t>
  </si>
  <si>
    <t>Džesmina
(Blue Jasmine)</t>
  </si>
  <si>
    <t>VISO):</t>
  </si>
  <si>
    <t xml:space="preserve">Rugsėjo 27 - 29 d.  Lietuvos kino teatruose rodytų filmų top-30 </t>
  </si>
  <si>
    <t>Rugsėjo 
 27 - 29 d.
pajamos
(Lt)</t>
  </si>
  <si>
    <t>Rugsėjo 
 27 - 29 d.
žiūrovų 
sk.</t>
  </si>
  <si>
    <t>Rugsėjo 
 27 - 29 d.
pajamos
(Eur)</t>
  </si>
  <si>
    <t>Rugsėjo 
 20 - 22 d.
pajamos
(Lt)</t>
  </si>
  <si>
    <t>Streikas
(We Will Riot)</t>
  </si>
  <si>
    <t>Romas Zabarauskas</t>
  </si>
  <si>
    <t>Bėgančios kortos
(Runner Runner)</t>
  </si>
  <si>
    <t>-</t>
  </si>
  <si>
    <t>-</t>
  </si>
  <si>
    <t>7 dienos Havanoje
(7 Days in Havana)</t>
  </si>
  <si>
    <t>N</t>
  </si>
  <si>
    <t>Pilnos rankos pistoletų
(Una Pistola el cada mano / A Gun in Each Hand)</t>
  </si>
  <si>
    <t>Optimisto istorija
(Silver Linings Playbook)</t>
  </si>
  <si>
    <t>Top Film</t>
  </si>
  <si>
    <t>A-One Films</t>
  </si>
  <si>
    <t>N</t>
  </si>
  <si>
    <t>Ekskursantė
(The Excursionist)</t>
  </si>
  <si>
    <t>Cinemark</t>
  </si>
  <si>
    <t>Laiko tiltas
(About Time)</t>
  </si>
  <si>
    <t>Batuotas katinas Pūkis
(Puss In Boots)</t>
  </si>
  <si>
    <t>Forum Cinemas /
Paramount</t>
  </si>
  <si>
    <t>Forum Cinemas /
WDSMPI</t>
  </si>
  <si>
    <t>-</t>
  </si>
  <si>
    <t>A-One Films</t>
  </si>
  <si>
    <t>Rydiko kronikos. Sugrįžimas
(Riddick)</t>
  </si>
  <si>
    <t>Labas, mes Mileriai
(We are the Millers)</t>
  </si>
  <si>
    <t>Incognito Film</t>
  </si>
  <si>
    <t>JOBS</t>
  </si>
  <si>
    <t>Teresės nuodėmė
(Therese Desqueyroux)</t>
  </si>
  <si>
    <t>ACME Film</t>
  </si>
  <si>
    <t>Garsų pasaulio įrašai</t>
  </si>
  <si>
    <t>Išvarymas
(Conjuring)</t>
  </si>
  <si>
    <t>Mirties įrankiai: Kaulų miestas
(Mortal Instruments: City of Bones)</t>
  </si>
  <si>
    <t>Monstrų universitetas
(Monsters University)</t>
  </si>
  <si>
    <t>N</t>
  </si>
  <si>
    <t>Bjaurusis aš 2
(Despicable Me 2)</t>
  </si>
  <si>
    <t>ACME Film /
Sony</t>
  </si>
  <si>
    <t>VISO (top20):</t>
  </si>
  <si>
    <t xml:space="preserve">Platintojas </t>
  </si>
  <si>
    <t>Filmas</t>
  </si>
  <si>
    <t>Premjeros
data</t>
  </si>
  <si>
    <t>Pakitimas</t>
  </si>
  <si>
    <t>Smurfai 2
(Smurfs 2)</t>
  </si>
  <si>
    <t>Forum Cinemas /
WDSMPI</t>
  </si>
  <si>
    <t>Seansų
sk.</t>
  </si>
  <si>
    <t>\</t>
  </si>
  <si>
    <t>ACME Film /
Warner Bros.</t>
  </si>
  <si>
    <t>Magiškas Paryžius 3
(Magic Paris 3)</t>
  </si>
  <si>
    <t>Mikė Pūkuotukas
(Winnie the Pooh)</t>
  </si>
  <si>
    <t>Sparnai
(Planes)</t>
  </si>
  <si>
    <t>Kaliniai
Prisoners)</t>
  </si>
  <si>
    <t>-</t>
  </si>
  <si>
    <t>Žiūrovų lanko-mumo vidurkis</t>
  </si>
  <si>
    <t>Kopijų 
sk.</t>
  </si>
  <si>
    <t>Rodymo 
savaitė</t>
  </si>
  <si>
    <t>Forum Cinemas /
Universal</t>
  </si>
  <si>
    <t>Ranka rankon
(Main dans la main / Hand in Hand)</t>
  </si>
  <si>
    <t>Laiškai Sofijai
(Letters to Sofia)</t>
  </si>
  <si>
    <t>ACME Film</t>
  </si>
  <si>
    <t>\</t>
  </si>
  <si>
    <t>Bendros
pajamos
(Lt)</t>
  </si>
  <si>
    <t>Bendras
žiūrovų
sk.</t>
  </si>
  <si>
    <t>Bendros
pajamos
(Eur)</t>
  </si>
  <si>
    <t>VISO (top10):</t>
  </si>
  <si>
    <t>ACME Film</t>
  </si>
  <si>
    <t>Vienišas klajūnas
(The Lone Ranger)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</si>
</sst>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yyyy\.mm\.dd"/>
    <numFmt numFmtId="205" formatCode="[$-409]dddd\,\ mmmm\ dd\,\ yyyy"/>
    <numFmt numFmtId="206" formatCode="yyyy\.mm\.dd;@"/>
    <numFmt numFmtId="207" formatCode="yyyy/mm/dd;@"/>
    <numFmt numFmtId="208" formatCode="mmm/yyyy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\ &quot;Lt&quot;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6" fillId="0" borderId="0" applyNumberFormat="0" applyFill="0" applyBorder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6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horizontal="center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6.7109375" style="6" bestFit="1" customWidth="1"/>
    <col min="4" max="5" width="11.28125" style="6" bestFit="1" customWidth="1"/>
    <col min="6" max="6" width="14.7109375" style="6" bestFit="1" customWidth="1"/>
    <col min="7" max="7" width="10.8515625" style="6" bestFit="1" customWidth="1"/>
    <col min="8" max="8" width="11.281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9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49</v>
      </c>
      <c r="D3" s="31" t="s">
        <v>10</v>
      </c>
      <c r="E3" s="31" t="s">
        <v>12</v>
      </c>
      <c r="F3" s="31" t="s">
        <v>13</v>
      </c>
      <c r="G3" s="31" t="s">
        <v>51</v>
      </c>
      <c r="H3" s="31" t="s">
        <v>11</v>
      </c>
      <c r="I3" s="31" t="s">
        <v>54</v>
      </c>
      <c r="J3" s="31" t="s">
        <v>62</v>
      </c>
      <c r="K3" s="31" t="s">
        <v>63</v>
      </c>
      <c r="L3" s="31" t="s">
        <v>64</v>
      </c>
      <c r="M3" s="31" t="s">
        <v>70</v>
      </c>
      <c r="N3" s="31" t="s">
        <v>71</v>
      </c>
      <c r="O3" s="31" t="s">
        <v>72</v>
      </c>
      <c r="P3" s="31" t="s">
        <v>50</v>
      </c>
      <c r="Q3" s="32" t="s">
        <v>48</v>
      </c>
    </row>
    <row r="4" spans="1:17" ht="27.75" customHeight="1">
      <c r="A4" s="33">
        <v>1</v>
      </c>
      <c r="B4" s="36">
        <v>1</v>
      </c>
      <c r="C4" s="21" t="s">
        <v>59</v>
      </c>
      <c r="D4" s="22">
        <v>127954.5</v>
      </c>
      <c r="E4" s="19">
        <f aca="true" t="shared" si="0" ref="E4:E13">D4/3.452</f>
        <v>37066.77288528389</v>
      </c>
      <c r="F4" s="22">
        <v>185562</v>
      </c>
      <c r="G4" s="23">
        <f>(D4-F4)/F4</f>
        <v>-0.3104487987842338</v>
      </c>
      <c r="H4" s="22">
        <v>9729</v>
      </c>
      <c r="I4" s="18">
        <v>194</v>
      </c>
      <c r="J4" s="8">
        <f aca="true" t="shared" si="1" ref="J4:J13">H4/I4</f>
        <v>50.149484536082475</v>
      </c>
      <c r="K4" s="18">
        <v>19</v>
      </c>
      <c r="L4" s="19">
        <v>2</v>
      </c>
      <c r="M4" s="22">
        <v>367201</v>
      </c>
      <c r="N4" s="22">
        <v>28101</v>
      </c>
      <c r="O4" s="19">
        <f aca="true" t="shared" si="2" ref="O4:O13">M4/3.452</f>
        <v>106373.4067207416</v>
      </c>
      <c r="P4" s="37">
        <v>41537</v>
      </c>
      <c r="Q4" s="28" t="s">
        <v>31</v>
      </c>
    </row>
    <row r="5" spans="1:17" ht="27.75" customHeight="1">
      <c r="A5" s="33">
        <f>A4+1</f>
        <v>2</v>
      </c>
      <c r="B5" s="36" t="s">
        <v>44</v>
      </c>
      <c r="C5" s="21" t="s">
        <v>16</v>
      </c>
      <c r="D5" s="22">
        <v>82979.5</v>
      </c>
      <c r="E5" s="19">
        <f t="shared" si="0"/>
        <v>24038.093858632677</v>
      </c>
      <c r="F5" s="22" t="s">
        <v>17</v>
      </c>
      <c r="G5" s="23" t="s">
        <v>32</v>
      </c>
      <c r="H5" s="22">
        <v>5508</v>
      </c>
      <c r="I5" s="18">
        <v>107</v>
      </c>
      <c r="J5" s="8">
        <f t="shared" si="1"/>
        <v>51.47663551401869</v>
      </c>
      <c r="K5" s="18">
        <v>11</v>
      </c>
      <c r="L5" s="19">
        <v>1</v>
      </c>
      <c r="M5" s="22">
        <v>88416.5</v>
      </c>
      <c r="N5" s="22">
        <v>5905</v>
      </c>
      <c r="O5" s="19">
        <f t="shared" si="2"/>
        <v>25613.122827346466</v>
      </c>
      <c r="P5" s="37">
        <v>41544</v>
      </c>
      <c r="Q5" s="28" t="s">
        <v>4</v>
      </c>
    </row>
    <row r="6" spans="1:17" ht="27.75" customHeight="1">
      <c r="A6" s="33">
        <f aca="true" t="shared" si="3" ref="A6:A13">A5+1</f>
        <v>3</v>
      </c>
      <c r="B6" s="36" t="s">
        <v>25</v>
      </c>
      <c r="C6" s="21" t="s">
        <v>26</v>
      </c>
      <c r="D6" s="22">
        <v>46448.5</v>
      </c>
      <c r="E6" s="19">
        <f t="shared" si="0"/>
        <v>13455.53302433372</v>
      </c>
      <c r="F6" s="22" t="s">
        <v>17</v>
      </c>
      <c r="G6" s="23" t="s">
        <v>32</v>
      </c>
      <c r="H6" s="22">
        <v>3452</v>
      </c>
      <c r="I6" s="18">
        <v>92</v>
      </c>
      <c r="J6" s="8">
        <f t="shared" si="1"/>
        <v>37.52173913043478</v>
      </c>
      <c r="K6" s="18">
        <v>10</v>
      </c>
      <c r="L6" s="19">
        <v>1</v>
      </c>
      <c r="M6" s="22">
        <v>47727</v>
      </c>
      <c r="N6" s="22">
        <v>3533</v>
      </c>
      <c r="O6" s="19">
        <f t="shared" si="2"/>
        <v>13825.898030127462</v>
      </c>
      <c r="P6" s="37">
        <v>41544</v>
      </c>
      <c r="Q6" s="28" t="s">
        <v>27</v>
      </c>
    </row>
    <row r="7" spans="1:17" ht="27.75" customHeight="1">
      <c r="A7" s="33">
        <f t="shared" si="3"/>
        <v>4</v>
      </c>
      <c r="B7" s="36" t="s">
        <v>44</v>
      </c>
      <c r="C7" s="21" t="s">
        <v>28</v>
      </c>
      <c r="D7" s="22">
        <v>37047</v>
      </c>
      <c r="E7" s="19">
        <f t="shared" si="0"/>
        <v>10732.039397450753</v>
      </c>
      <c r="F7" s="22" t="s">
        <v>17</v>
      </c>
      <c r="G7" s="23" t="s">
        <v>32</v>
      </c>
      <c r="H7" s="22">
        <v>2537</v>
      </c>
      <c r="I7" s="18">
        <v>90</v>
      </c>
      <c r="J7" s="8">
        <f t="shared" si="1"/>
        <v>28.18888888888889</v>
      </c>
      <c r="K7" s="18">
        <v>11</v>
      </c>
      <c r="L7" s="19">
        <v>1</v>
      </c>
      <c r="M7" s="22">
        <v>40516</v>
      </c>
      <c r="N7" s="22">
        <v>2789</v>
      </c>
      <c r="O7" s="19">
        <f t="shared" si="2"/>
        <v>11736.964078794901</v>
      </c>
      <c r="P7" s="37">
        <v>41544</v>
      </c>
      <c r="Q7" s="28" t="s">
        <v>65</v>
      </c>
    </row>
    <row r="8" spans="1:17" ht="27.75" customHeight="1">
      <c r="A8" s="33">
        <f t="shared" si="3"/>
        <v>5</v>
      </c>
      <c r="B8" s="36">
        <v>4</v>
      </c>
      <c r="C8" s="21" t="s">
        <v>35</v>
      </c>
      <c r="D8" s="22">
        <v>25939</v>
      </c>
      <c r="E8" s="19">
        <f t="shared" si="0"/>
        <v>7514.194669756663</v>
      </c>
      <c r="F8" s="22">
        <v>31945</v>
      </c>
      <c r="G8" s="23">
        <f aca="true" t="shared" si="4" ref="G8:G14">(D8-F8)/F8</f>
        <v>-0.1880106432931601</v>
      </c>
      <c r="H8" s="22">
        <v>1676</v>
      </c>
      <c r="I8" s="18">
        <v>35</v>
      </c>
      <c r="J8" s="8">
        <f t="shared" si="1"/>
        <v>47.885714285714286</v>
      </c>
      <c r="K8" s="18">
        <v>7</v>
      </c>
      <c r="L8" s="19">
        <v>4</v>
      </c>
      <c r="M8" s="22">
        <v>269995.5</v>
      </c>
      <c r="N8" s="22">
        <v>19106</v>
      </c>
      <c r="O8" s="19">
        <f t="shared" si="2"/>
        <v>78214.22363847046</v>
      </c>
      <c r="P8" s="37">
        <v>41523</v>
      </c>
      <c r="Q8" s="28" t="s">
        <v>56</v>
      </c>
    </row>
    <row r="9" spans="1:17" ht="27.75" customHeight="1">
      <c r="A9" s="33">
        <f t="shared" si="3"/>
        <v>6</v>
      </c>
      <c r="B9" s="36">
        <v>2</v>
      </c>
      <c r="C9" s="21" t="s">
        <v>37</v>
      </c>
      <c r="D9" s="22">
        <v>21773.5</v>
      </c>
      <c r="E9" s="19">
        <f t="shared" si="0"/>
        <v>6307.502896871379</v>
      </c>
      <c r="F9" s="22">
        <v>38612.5</v>
      </c>
      <c r="G9" s="23">
        <f t="shared" si="4"/>
        <v>-0.436102298478472</v>
      </c>
      <c r="H9" s="22">
        <v>1406</v>
      </c>
      <c r="I9" s="18">
        <v>42</v>
      </c>
      <c r="J9" s="8">
        <f t="shared" si="1"/>
        <v>33.476190476190474</v>
      </c>
      <c r="K9" s="18">
        <v>7</v>
      </c>
      <c r="L9" s="19">
        <v>2</v>
      </c>
      <c r="M9" s="22">
        <v>92585</v>
      </c>
      <c r="N9" s="22">
        <v>6357</v>
      </c>
      <c r="O9" s="19">
        <f t="shared" si="2"/>
        <v>26820.683661645424</v>
      </c>
      <c r="P9" s="37">
        <v>41537</v>
      </c>
      <c r="Q9" s="28" t="s">
        <v>36</v>
      </c>
    </row>
    <row r="10" spans="1:17" ht="27.75" customHeight="1">
      <c r="A10" s="33">
        <f t="shared" si="3"/>
        <v>7</v>
      </c>
      <c r="B10" s="36">
        <v>3</v>
      </c>
      <c r="C10" s="21" t="s">
        <v>5</v>
      </c>
      <c r="D10" s="22">
        <v>20931</v>
      </c>
      <c r="E10" s="19">
        <f t="shared" si="0"/>
        <v>6063.441483198146</v>
      </c>
      <c r="F10" s="22">
        <v>34747</v>
      </c>
      <c r="G10" s="23">
        <f t="shared" si="4"/>
        <v>-0.3976170604656517</v>
      </c>
      <c r="H10" s="22">
        <v>1490</v>
      </c>
      <c r="I10" s="18">
        <v>45</v>
      </c>
      <c r="J10" s="8">
        <f t="shared" si="1"/>
        <v>33.111111111111114</v>
      </c>
      <c r="K10" s="18">
        <v>10</v>
      </c>
      <c r="L10" s="19">
        <v>3</v>
      </c>
      <c r="M10" s="22">
        <v>165887</v>
      </c>
      <c r="N10" s="22">
        <v>11698</v>
      </c>
      <c r="O10" s="19">
        <f t="shared" si="2"/>
        <v>48055.330243337194</v>
      </c>
      <c r="P10" s="37">
        <v>41530</v>
      </c>
      <c r="Q10" s="28" t="s">
        <v>40</v>
      </c>
    </row>
    <row r="11" spans="1:17" ht="27.75" customHeight="1">
      <c r="A11" s="33">
        <f t="shared" si="3"/>
        <v>8</v>
      </c>
      <c r="B11" s="36">
        <v>5</v>
      </c>
      <c r="C11" s="21" t="s">
        <v>60</v>
      </c>
      <c r="D11" s="22">
        <v>19607.5</v>
      </c>
      <c r="E11" s="19">
        <f t="shared" si="0"/>
        <v>5680.040556199305</v>
      </c>
      <c r="F11" s="22">
        <v>27773</v>
      </c>
      <c r="G11" s="23">
        <f t="shared" si="4"/>
        <v>-0.29400856947394954</v>
      </c>
      <c r="H11" s="22">
        <v>1260</v>
      </c>
      <c r="I11" s="18">
        <v>27</v>
      </c>
      <c r="J11" s="8">
        <f t="shared" si="1"/>
        <v>46.666666666666664</v>
      </c>
      <c r="K11" s="18">
        <v>6</v>
      </c>
      <c r="L11" s="19">
        <v>2</v>
      </c>
      <c r="M11" s="22">
        <v>72985.5</v>
      </c>
      <c r="N11" s="22">
        <v>4959</v>
      </c>
      <c r="O11" s="19">
        <f t="shared" si="2"/>
        <v>21142.960602549247</v>
      </c>
      <c r="P11" s="37">
        <v>41537</v>
      </c>
      <c r="Q11" s="28" t="s">
        <v>68</v>
      </c>
    </row>
    <row r="12" spans="1:17" ht="27.75" customHeight="1">
      <c r="A12" s="33">
        <f t="shared" si="3"/>
        <v>9</v>
      </c>
      <c r="B12" s="36">
        <v>6</v>
      </c>
      <c r="C12" s="21" t="s">
        <v>43</v>
      </c>
      <c r="D12" s="22">
        <v>16911.5</v>
      </c>
      <c r="E12" s="19">
        <f t="shared" si="0"/>
        <v>4899.044032444959</v>
      </c>
      <c r="F12" s="22">
        <v>26147</v>
      </c>
      <c r="G12" s="23">
        <f t="shared" si="4"/>
        <v>-0.3532145179179256</v>
      </c>
      <c r="H12" s="22">
        <v>1238</v>
      </c>
      <c r="I12" s="18">
        <v>48</v>
      </c>
      <c r="J12" s="8">
        <f t="shared" si="1"/>
        <v>25.791666666666668</v>
      </c>
      <c r="K12" s="18">
        <v>13</v>
      </c>
      <c r="L12" s="19">
        <v>6</v>
      </c>
      <c r="M12" s="22">
        <v>677540.5</v>
      </c>
      <c r="N12" s="22">
        <v>54760</v>
      </c>
      <c r="O12" s="19">
        <f t="shared" si="2"/>
        <v>196274.7682502897</v>
      </c>
      <c r="P12" s="37">
        <v>41509</v>
      </c>
      <c r="Q12" s="28" t="s">
        <v>31</v>
      </c>
    </row>
    <row r="13" spans="1:17" ht="27.75" customHeight="1">
      <c r="A13" s="33">
        <f t="shared" si="3"/>
        <v>10</v>
      </c>
      <c r="B13" s="36">
        <v>7</v>
      </c>
      <c r="C13" s="21" t="s">
        <v>67</v>
      </c>
      <c r="D13" s="22">
        <v>14434.5</v>
      </c>
      <c r="E13" s="19">
        <f t="shared" si="0"/>
        <v>4181.48899188876</v>
      </c>
      <c r="F13" s="22">
        <v>24412</v>
      </c>
      <c r="G13" s="23">
        <f t="shared" si="4"/>
        <v>-0.4087129280681632</v>
      </c>
      <c r="H13" s="22">
        <v>1018</v>
      </c>
      <c r="I13" s="18">
        <v>34</v>
      </c>
      <c r="J13" s="8">
        <f t="shared" si="1"/>
        <v>29.941176470588236</v>
      </c>
      <c r="K13" s="18">
        <v>6</v>
      </c>
      <c r="L13" s="19">
        <v>5</v>
      </c>
      <c r="M13" s="22">
        <v>304112</v>
      </c>
      <c r="N13" s="22">
        <v>24353</v>
      </c>
      <c r="O13" s="19">
        <f t="shared" si="2"/>
        <v>88097.3348783314</v>
      </c>
      <c r="P13" s="37">
        <v>41515</v>
      </c>
      <c r="Q13" s="28" t="s">
        <v>68</v>
      </c>
    </row>
    <row r="14" spans="1:17" ht="12.75">
      <c r="A14" s="7"/>
      <c r="B14" s="7"/>
      <c r="C14" s="24" t="s">
        <v>73</v>
      </c>
      <c r="D14" s="10">
        <f>SUM(D4:D13)</f>
        <v>414026.5</v>
      </c>
      <c r="E14" s="10">
        <f>SUM(E4:E13)</f>
        <v>119938.15179606025</v>
      </c>
      <c r="F14" s="10">
        <v>408969.5</v>
      </c>
      <c r="G14" s="26">
        <f t="shared" si="4"/>
        <v>0.012365225279635768</v>
      </c>
      <c r="H14" s="10">
        <f>SUM(H4:H13)</f>
        <v>29314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8</v>
      </c>
      <c r="C16" s="21" t="s">
        <v>7</v>
      </c>
      <c r="D16" s="22">
        <v>9696</v>
      </c>
      <c r="E16" s="19">
        <f aca="true" t="shared" si="5" ref="E16:E25">D16/3.452</f>
        <v>2808.8064889918887</v>
      </c>
      <c r="F16" s="22">
        <v>14830</v>
      </c>
      <c r="G16" s="23">
        <f>(D16-F16)/F16</f>
        <v>-0.3461901550910317</v>
      </c>
      <c r="H16" s="22">
        <v>655</v>
      </c>
      <c r="I16" s="18">
        <v>15</v>
      </c>
      <c r="J16" s="8">
        <f aca="true" t="shared" si="6" ref="J16:J25">H16/I16</f>
        <v>43.666666666666664</v>
      </c>
      <c r="K16" s="18">
        <v>3</v>
      </c>
      <c r="L16" s="19">
        <v>3</v>
      </c>
      <c r="M16" s="22">
        <v>79027</v>
      </c>
      <c r="N16" s="22">
        <v>5394</v>
      </c>
      <c r="O16" s="19">
        <f aca="true" t="shared" si="7" ref="O16:O25">M16/3.452</f>
        <v>22893.105446118192</v>
      </c>
      <c r="P16" s="37">
        <v>41530</v>
      </c>
      <c r="Q16" s="28" t="s">
        <v>68</v>
      </c>
    </row>
    <row r="17" spans="1:17" ht="27.75" customHeight="1">
      <c r="A17" s="33">
        <f aca="true" t="shared" si="8" ref="A17:A25">A16+1</f>
        <v>12</v>
      </c>
      <c r="B17" s="36">
        <v>11</v>
      </c>
      <c r="C17" s="21" t="s">
        <v>52</v>
      </c>
      <c r="D17" s="22">
        <v>7410.5</v>
      </c>
      <c r="E17" s="19">
        <f t="shared" si="5"/>
        <v>2146.7265353418306</v>
      </c>
      <c r="F17" s="22">
        <v>10205</v>
      </c>
      <c r="G17" s="23">
        <f>(D17-F17)/F17</f>
        <v>-0.2738363547280745</v>
      </c>
      <c r="H17" s="22">
        <v>531</v>
      </c>
      <c r="I17" s="18">
        <v>21</v>
      </c>
      <c r="J17" s="8">
        <f t="shared" si="6"/>
        <v>25.285714285714285</v>
      </c>
      <c r="K17" s="18">
        <v>5</v>
      </c>
      <c r="L17" s="19">
        <v>9</v>
      </c>
      <c r="M17" s="22">
        <v>816893.5</v>
      </c>
      <c r="N17" s="22">
        <v>64372</v>
      </c>
      <c r="O17" s="19">
        <f t="shared" si="7"/>
        <v>236643.53997682504</v>
      </c>
      <c r="P17" s="37">
        <v>41488</v>
      </c>
      <c r="Q17" s="28" t="s">
        <v>46</v>
      </c>
    </row>
    <row r="18" spans="1:17" ht="27.75" customHeight="1">
      <c r="A18" s="33">
        <f t="shared" si="8"/>
        <v>13</v>
      </c>
      <c r="B18" s="36" t="s">
        <v>20</v>
      </c>
      <c r="C18" s="21" t="s">
        <v>14</v>
      </c>
      <c r="D18" s="22">
        <v>6725</v>
      </c>
      <c r="E18" s="19">
        <f t="shared" si="5"/>
        <v>1948.146002317497</v>
      </c>
      <c r="F18" s="22" t="s">
        <v>32</v>
      </c>
      <c r="G18" s="23" t="s">
        <v>32</v>
      </c>
      <c r="H18" s="22">
        <v>1940</v>
      </c>
      <c r="I18" s="18">
        <v>35</v>
      </c>
      <c r="J18" s="8">
        <f t="shared" si="6"/>
        <v>55.42857142857143</v>
      </c>
      <c r="K18" s="18">
        <v>6</v>
      </c>
      <c r="L18" s="19">
        <v>1</v>
      </c>
      <c r="M18" s="22">
        <v>9932</v>
      </c>
      <c r="N18" s="22">
        <v>957</v>
      </c>
      <c r="O18" s="19">
        <f t="shared" si="7"/>
        <v>2877.172653534183</v>
      </c>
      <c r="P18" s="37">
        <v>41544</v>
      </c>
      <c r="Q18" s="28" t="s">
        <v>15</v>
      </c>
    </row>
    <row r="19" spans="1:17" ht="27.75" customHeight="1">
      <c r="A19" s="33">
        <f t="shared" si="8"/>
        <v>14</v>
      </c>
      <c r="B19" s="36">
        <v>9</v>
      </c>
      <c r="C19" s="21" t="s">
        <v>34</v>
      </c>
      <c r="D19" s="22">
        <v>5622.5</v>
      </c>
      <c r="E19" s="19">
        <f t="shared" si="5"/>
        <v>1628.765932792584</v>
      </c>
      <c r="F19" s="22">
        <v>12716</v>
      </c>
      <c r="G19" s="23">
        <f>(D19-F19)/F19</f>
        <v>-0.5578405158854985</v>
      </c>
      <c r="H19" s="22">
        <v>361</v>
      </c>
      <c r="I19" s="18">
        <v>8</v>
      </c>
      <c r="J19" s="8">
        <f t="shared" si="6"/>
        <v>45.125</v>
      </c>
      <c r="K19" s="18">
        <v>3</v>
      </c>
      <c r="L19" s="19">
        <v>4</v>
      </c>
      <c r="M19" s="22">
        <v>169114</v>
      </c>
      <c r="N19" s="22">
        <v>11491</v>
      </c>
      <c r="O19" s="19">
        <f t="shared" si="7"/>
        <v>48990.1506373117</v>
      </c>
      <c r="P19" s="37">
        <v>41523</v>
      </c>
      <c r="Q19" s="28" t="s">
        <v>68</v>
      </c>
    </row>
    <row r="20" spans="1:17" ht="27.75" customHeight="1">
      <c r="A20" s="33">
        <f t="shared" si="8"/>
        <v>15</v>
      </c>
      <c r="B20" s="36">
        <v>13</v>
      </c>
      <c r="C20" s="21" t="s">
        <v>45</v>
      </c>
      <c r="D20" s="22">
        <v>4769.5</v>
      </c>
      <c r="E20" s="19">
        <f t="shared" si="5"/>
        <v>1381.6628041714948</v>
      </c>
      <c r="F20" s="22">
        <v>6481</v>
      </c>
      <c r="G20" s="23">
        <f>(D20-F20)/F20</f>
        <v>-0.2640796173430026</v>
      </c>
      <c r="H20" s="22">
        <v>338</v>
      </c>
      <c r="I20" s="18">
        <v>24</v>
      </c>
      <c r="J20" s="8">
        <f t="shared" si="6"/>
        <v>14.083333333333334</v>
      </c>
      <c r="K20" s="18">
        <v>7</v>
      </c>
      <c r="L20" s="19">
        <v>12</v>
      </c>
      <c r="M20" s="22">
        <v>1949891.95</v>
      </c>
      <c r="N20" s="22">
        <v>145236</v>
      </c>
      <c r="O20" s="19">
        <f t="shared" si="7"/>
        <v>564858.6181923522</v>
      </c>
      <c r="P20" s="37">
        <v>41467</v>
      </c>
      <c r="Q20" s="28" t="s">
        <v>65</v>
      </c>
    </row>
    <row r="21" spans="1:17" ht="27.75" customHeight="1">
      <c r="A21" s="33">
        <f t="shared" si="8"/>
        <v>16</v>
      </c>
      <c r="B21" s="36">
        <v>12</v>
      </c>
      <c r="C21" s="21" t="s">
        <v>41</v>
      </c>
      <c r="D21" s="22">
        <v>4433.5</v>
      </c>
      <c r="E21" s="19">
        <f t="shared" si="5"/>
        <v>1284.3279258400928</v>
      </c>
      <c r="F21" s="22">
        <v>6787.5</v>
      </c>
      <c r="G21" s="23">
        <f>(D21-F21)/F21</f>
        <v>-0.34681399631675874</v>
      </c>
      <c r="H21" s="22">
        <v>265</v>
      </c>
      <c r="I21" s="18">
        <v>7</v>
      </c>
      <c r="J21" s="8">
        <f t="shared" si="6"/>
        <v>37.857142857142854</v>
      </c>
      <c r="K21" s="18">
        <v>3</v>
      </c>
      <c r="L21" s="19">
        <v>6</v>
      </c>
      <c r="M21" s="22">
        <v>374798</v>
      </c>
      <c r="N21" s="22">
        <v>28733</v>
      </c>
      <c r="O21" s="19">
        <f t="shared" si="7"/>
        <v>108574.15990730011</v>
      </c>
      <c r="P21" s="37">
        <v>41509</v>
      </c>
      <c r="Q21" s="28" t="s">
        <v>56</v>
      </c>
    </row>
    <row r="22" spans="1:17" ht="27.75" customHeight="1">
      <c r="A22" s="33">
        <f t="shared" si="8"/>
        <v>17</v>
      </c>
      <c r="B22" s="36">
        <v>10</v>
      </c>
      <c r="C22" s="21" t="s">
        <v>6</v>
      </c>
      <c r="D22" s="22">
        <v>1696.5</v>
      </c>
      <c r="E22" s="19">
        <f t="shared" si="5"/>
        <v>491.4542294322132</v>
      </c>
      <c r="F22" s="22">
        <v>12225</v>
      </c>
      <c r="G22" s="23">
        <f>(D22-F22)/F22</f>
        <v>-0.8612269938650307</v>
      </c>
      <c r="H22" s="22">
        <v>103</v>
      </c>
      <c r="I22" s="18">
        <v>6</v>
      </c>
      <c r="J22" s="8">
        <f t="shared" si="6"/>
        <v>17.166666666666668</v>
      </c>
      <c r="K22" s="18">
        <v>2</v>
      </c>
      <c r="L22" s="19">
        <v>3</v>
      </c>
      <c r="M22" s="22">
        <v>68062.5</v>
      </c>
      <c r="N22" s="22">
        <v>4845</v>
      </c>
      <c r="O22" s="19">
        <f t="shared" si="7"/>
        <v>19716.830822711472</v>
      </c>
      <c r="P22" s="37">
        <v>41530</v>
      </c>
      <c r="Q22" s="28" t="s">
        <v>68</v>
      </c>
    </row>
    <row r="23" spans="1:17" ht="27.75" customHeight="1">
      <c r="A23" s="33">
        <f t="shared" si="8"/>
        <v>18</v>
      </c>
      <c r="B23" s="36" t="s">
        <v>61</v>
      </c>
      <c r="C23" s="21" t="s">
        <v>2</v>
      </c>
      <c r="D23" s="22">
        <v>1370</v>
      </c>
      <c r="E23" s="19">
        <f t="shared" si="5"/>
        <v>396.87137891077634</v>
      </c>
      <c r="F23" s="22" t="s">
        <v>32</v>
      </c>
      <c r="G23" s="23" t="s">
        <v>32</v>
      </c>
      <c r="H23" s="22">
        <v>95</v>
      </c>
      <c r="I23" s="18">
        <v>3</v>
      </c>
      <c r="J23" s="8">
        <f t="shared" si="6"/>
        <v>31.666666666666668</v>
      </c>
      <c r="K23" s="18">
        <v>1</v>
      </c>
      <c r="L23" s="19">
        <v>4</v>
      </c>
      <c r="M23" s="22">
        <v>62722</v>
      </c>
      <c r="N23" s="22">
        <v>4347</v>
      </c>
      <c r="O23" s="19">
        <f t="shared" si="7"/>
        <v>18169.75666280417</v>
      </c>
      <c r="P23" s="37">
        <v>41523</v>
      </c>
      <c r="Q23" s="28" t="s">
        <v>3</v>
      </c>
    </row>
    <row r="24" spans="1:17" ht="27.75" customHeight="1">
      <c r="A24" s="33">
        <f t="shared" si="8"/>
        <v>19</v>
      </c>
      <c r="B24" s="36">
        <v>17</v>
      </c>
      <c r="C24" s="21" t="s">
        <v>75</v>
      </c>
      <c r="D24" s="22">
        <v>318</v>
      </c>
      <c r="E24" s="19">
        <f t="shared" si="5"/>
        <v>92.12050984936269</v>
      </c>
      <c r="F24" s="22">
        <v>262</v>
      </c>
      <c r="G24" s="23">
        <f>(D24-F24)/F24</f>
        <v>0.21374045801526717</v>
      </c>
      <c r="H24" s="22">
        <v>48</v>
      </c>
      <c r="I24" s="18">
        <v>2</v>
      </c>
      <c r="J24" s="8">
        <f t="shared" si="6"/>
        <v>24</v>
      </c>
      <c r="K24" s="18">
        <v>1</v>
      </c>
      <c r="L24" s="19">
        <v>13</v>
      </c>
      <c r="M24" s="22">
        <v>245477</v>
      </c>
      <c r="N24" s="22">
        <v>17859</v>
      </c>
      <c r="O24" s="19">
        <f t="shared" si="7"/>
        <v>71111.52954808806</v>
      </c>
      <c r="P24" s="37">
        <v>41460</v>
      </c>
      <c r="Q24" s="28" t="s">
        <v>31</v>
      </c>
    </row>
    <row r="25" spans="1:17" ht="27.75" customHeight="1">
      <c r="A25" s="33">
        <f t="shared" si="8"/>
        <v>20</v>
      </c>
      <c r="B25" s="36" t="s">
        <v>18</v>
      </c>
      <c r="C25" s="21" t="s">
        <v>19</v>
      </c>
      <c r="D25" s="22">
        <v>207</v>
      </c>
      <c r="E25" s="19">
        <f t="shared" si="5"/>
        <v>59.96523754345307</v>
      </c>
      <c r="F25" s="22" t="s">
        <v>32</v>
      </c>
      <c r="G25" s="23" t="s">
        <v>32</v>
      </c>
      <c r="H25" s="22">
        <v>28</v>
      </c>
      <c r="I25" s="18">
        <v>2</v>
      </c>
      <c r="J25" s="8">
        <f t="shared" si="6"/>
        <v>14</v>
      </c>
      <c r="K25" s="18">
        <v>1</v>
      </c>
      <c r="L25" s="19"/>
      <c r="M25" s="22">
        <v>22531</v>
      </c>
      <c r="N25" s="22">
        <v>1949</v>
      </c>
      <c r="O25" s="19">
        <f t="shared" si="7"/>
        <v>6526.94090382387</v>
      </c>
      <c r="P25" s="37">
        <v>41320</v>
      </c>
      <c r="Q25" s="28" t="s">
        <v>24</v>
      </c>
    </row>
    <row r="26" spans="1:17" ht="12.75">
      <c r="A26" s="7"/>
      <c r="B26" s="7"/>
      <c r="C26" s="24" t="s">
        <v>47</v>
      </c>
      <c r="D26" s="10">
        <f>SUM(D16:D25)+D14</f>
        <v>456275</v>
      </c>
      <c r="E26" s="10">
        <f>SUM(E16:E25)+E14</f>
        <v>132176.99884125145</v>
      </c>
      <c r="F26" s="10">
        <v>435845.5</v>
      </c>
      <c r="G26" s="26">
        <f>(D26-F26)/F26</f>
        <v>0.04687326128180743</v>
      </c>
      <c r="H26" s="10">
        <f>SUM(H16:H25)+H14</f>
        <v>33678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2.75">
      <c r="A27" s="13"/>
      <c r="B27" s="13"/>
      <c r="C27" s="27"/>
      <c r="D27" s="14" t="s">
        <v>55</v>
      </c>
      <c r="E27" s="15"/>
      <c r="F27" s="14" t="s">
        <v>69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>
        <v>15</v>
      </c>
      <c r="C28" s="21" t="s">
        <v>42</v>
      </c>
      <c r="D28" s="22">
        <v>168</v>
      </c>
      <c r="E28" s="19">
        <f aca="true" t="shared" si="9" ref="E28:E36">D28/3.452</f>
        <v>48.66743916570104</v>
      </c>
      <c r="F28" s="22">
        <v>425</v>
      </c>
      <c r="G28" s="23">
        <f>(D28-F28)/F28</f>
        <v>-0.6047058823529412</v>
      </c>
      <c r="H28" s="22">
        <v>30</v>
      </c>
      <c r="I28" s="18">
        <v>4</v>
      </c>
      <c r="J28" s="8">
        <f aca="true" t="shared" si="10" ref="J28:J36">H28/I28</f>
        <v>7.5</v>
      </c>
      <c r="K28" s="18">
        <v>1</v>
      </c>
      <c r="L28" s="19">
        <v>6</v>
      </c>
      <c r="M28" s="22">
        <v>137894.5</v>
      </c>
      <c r="N28" s="22">
        <v>12137</v>
      </c>
      <c r="O28" s="19">
        <f aca="true" t="shared" si="11" ref="O28:O36">M28/3.452</f>
        <v>39946.263035921205</v>
      </c>
      <c r="P28" s="37">
        <v>41509</v>
      </c>
      <c r="Q28" s="28" t="s">
        <v>74</v>
      </c>
    </row>
    <row r="29" spans="1:17" ht="27.75" customHeight="1">
      <c r="A29" s="33">
        <f aca="true" t="shared" si="12" ref="A29:A36">A28+1</f>
        <v>22</v>
      </c>
      <c r="B29" s="36">
        <v>20</v>
      </c>
      <c r="C29" s="21" t="s">
        <v>57</v>
      </c>
      <c r="D29" s="22">
        <v>126</v>
      </c>
      <c r="E29" s="19">
        <f t="shared" si="9"/>
        <v>36.50057937427578</v>
      </c>
      <c r="F29" s="22">
        <v>164</v>
      </c>
      <c r="G29" s="23">
        <f>(D29-F29)/F29</f>
        <v>-0.23170731707317074</v>
      </c>
      <c r="H29" s="22">
        <v>22</v>
      </c>
      <c r="I29" s="18">
        <v>2</v>
      </c>
      <c r="J29" s="8">
        <f t="shared" si="10"/>
        <v>11</v>
      </c>
      <c r="K29" s="18">
        <v>1</v>
      </c>
      <c r="L29" s="19"/>
      <c r="M29" s="22">
        <v>20061</v>
      </c>
      <c r="N29" s="22">
        <v>1614</v>
      </c>
      <c r="O29" s="19">
        <f t="shared" si="11"/>
        <v>5811.413673232909</v>
      </c>
      <c r="P29" s="37">
        <v>41264</v>
      </c>
      <c r="Q29" s="28" t="s">
        <v>33</v>
      </c>
    </row>
    <row r="30" spans="1:17" ht="27.75" customHeight="1">
      <c r="A30" s="33">
        <f t="shared" si="12"/>
        <v>23</v>
      </c>
      <c r="B30" s="36" t="s">
        <v>32</v>
      </c>
      <c r="C30" s="21" t="s">
        <v>21</v>
      </c>
      <c r="D30" s="22">
        <v>110</v>
      </c>
      <c r="E30" s="19">
        <f t="shared" si="9"/>
        <v>31.86558516801854</v>
      </c>
      <c r="F30" s="22" t="s">
        <v>32</v>
      </c>
      <c r="G30" s="23" t="s">
        <v>32</v>
      </c>
      <c r="H30" s="22">
        <v>8</v>
      </c>
      <c r="I30" s="18">
        <v>1</v>
      </c>
      <c r="J30" s="8">
        <f t="shared" si="10"/>
        <v>8</v>
      </c>
      <c r="K30" s="18">
        <v>1</v>
      </c>
      <c r="L30" s="19">
        <v>26</v>
      </c>
      <c r="M30" s="22">
        <v>30016</v>
      </c>
      <c r="N30" s="22">
        <v>2587</v>
      </c>
      <c r="O30" s="19">
        <f t="shared" si="11"/>
        <v>8695.249130938586</v>
      </c>
      <c r="P30" s="37">
        <v>41369</v>
      </c>
      <c r="Q30" s="28" t="s">
        <v>33</v>
      </c>
    </row>
    <row r="31" spans="1:17" ht="27.75" customHeight="1">
      <c r="A31" s="33">
        <f t="shared" si="12"/>
        <v>24</v>
      </c>
      <c r="B31" s="36">
        <v>19</v>
      </c>
      <c r="C31" s="21" t="s">
        <v>38</v>
      </c>
      <c r="D31" s="22">
        <v>105</v>
      </c>
      <c r="E31" s="19">
        <f t="shared" si="9"/>
        <v>30.417149478563154</v>
      </c>
      <c r="F31" s="22">
        <v>220</v>
      </c>
      <c r="G31" s="23">
        <f>(D31-F31)/F31</f>
        <v>-0.5227272727272727</v>
      </c>
      <c r="H31" s="22">
        <v>14</v>
      </c>
      <c r="I31" s="18">
        <v>2</v>
      </c>
      <c r="J31" s="8">
        <f t="shared" si="10"/>
        <v>7</v>
      </c>
      <c r="K31" s="18">
        <v>1</v>
      </c>
      <c r="L31" s="19"/>
      <c r="M31" s="22">
        <v>47678</v>
      </c>
      <c r="N31" s="22">
        <v>3609</v>
      </c>
      <c r="O31" s="19">
        <f t="shared" si="11"/>
        <v>13811.7033603708</v>
      </c>
      <c r="P31" s="37">
        <v>41369</v>
      </c>
      <c r="Q31" s="28" t="s">
        <v>39</v>
      </c>
    </row>
    <row r="32" spans="1:17" ht="27.75" customHeight="1">
      <c r="A32" s="33">
        <f t="shared" si="12"/>
        <v>25</v>
      </c>
      <c r="B32" s="36">
        <v>16</v>
      </c>
      <c r="C32" s="21" t="s">
        <v>66</v>
      </c>
      <c r="D32" s="22">
        <v>98</v>
      </c>
      <c r="E32" s="19">
        <f t="shared" si="9"/>
        <v>28.38933951332561</v>
      </c>
      <c r="F32" s="22">
        <v>274</v>
      </c>
      <c r="G32" s="23">
        <f>(D32-F32)/F32</f>
        <v>-0.6423357664233577</v>
      </c>
      <c r="H32" s="22">
        <v>17</v>
      </c>
      <c r="I32" s="18">
        <v>1</v>
      </c>
      <c r="J32" s="8">
        <f t="shared" si="10"/>
        <v>17</v>
      </c>
      <c r="K32" s="18">
        <v>1</v>
      </c>
      <c r="L32" s="19">
        <v>6</v>
      </c>
      <c r="M32" s="22">
        <v>2648</v>
      </c>
      <c r="N32" s="22">
        <v>215</v>
      </c>
      <c r="O32" s="19">
        <f t="shared" si="11"/>
        <v>767.0915411355736</v>
      </c>
      <c r="P32" s="37">
        <v>41509</v>
      </c>
      <c r="Q32" s="28" t="s">
        <v>33</v>
      </c>
    </row>
    <row r="33" spans="1:17" ht="27.75" customHeight="1">
      <c r="A33" s="33">
        <f t="shared" si="12"/>
        <v>26</v>
      </c>
      <c r="B33" s="36" t="s">
        <v>32</v>
      </c>
      <c r="C33" s="21" t="s">
        <v>29</v>
      </c>
      <c r="D33" s="22">
        <v>75</v>
      </c>
      <c r="E33" s="19">
        <f t="shared" si="9"/>
        <v>21.72653534183082</v>
      </c>
      <c r="F33" s="22" t="s">
        <v>32</v>
      </c>
      <c r="G33" s="23" t="s">
        <v>32</v>
      </c>
      <c r="H33" s="22">
        <v>12</v>
      </c>
      <c r="I33" s="18">
        <v>1</v>
      </c>
      <c r="J33" s="8">
        <f t="shared" si="10"/>
        <v>12</v>
      </c>
      <c r="K33" s="18">
        <v>1</v>
      </c>
      <c r="L33" s="19">
        <v>93</v>
      </c>
      <c r="M33" s="22">
        <v>2185898.5</v>
      </c>
      <c r="N33" s="22">
        <v>158347</v>
      </c>
      <c r="O33" s="19">
        <f t="shared" si="11"/>
        <v>633226.6801853998</v>
      </c>
      <c r="P33" s="38">
        <v>40900</v>
      </c>
      <c r="Q33" s="28" t="s">
        <v>30</v>
      </c>
    </row>
    <row r="34" spans="1:17" ht="27.75" customHeight="1">
      <c r="A34" s="33">
        <f t="shared" si="12"/>
        <v>27</v>
      </c>
      <c r="B34" s="36" t="s">
        <v>32</v>
      </c>
      <c r="C34" s="21" t="s">
        <v>0</v>
      </c>
      <c r="D34" s="22">
        <v>53.5</v>
      </c>
      <c r="E34" s="19">
        <f t="shared" si="9"/>
        <v>15.498261877172654</v>
      </c>
      <c r="F34" s="22" t="s">
        <v>32</v>
      </c>
      <c r="G34" s="23" t="s">
        <v>32</v>
      </c>
      <c r="H34" s="22">
        <v>9</v>
      </c>
      <c r="I34" s="18">
        <v>1</v>
      </c>
      <c r="J34" s="8">
        <f t="shared" si="10"/>
        <v>9</v>
      </c>
      <c r="K34" s="18">
        <v>1</v>
      </c>
      <c r="L34" s="19">
        <v>44</v>
      </c>
      <c r="M34" s="22">
        <v>682768.54</v>
      </c>
      <c r="N34" s="22">
        <v>54920</v>
      </c>
      <c r="O34" s="19">
        <f t="shared" si="11"/>
        <v>197789.26419466978</v>
      </c>
      <c r="P34" s="37">
        <v>41243</v>
      </c>
      <c r="Q34" s="28" t="s">
        <v>1</v>
      </c>
    </row>
    <row r="35" spans="1:17" ht="27.75" customHeight="1">
      <c r="A35" s="33">
        <f t="shared" si="12"/>
        <v>28</v>
      </c>
      <c r="B35" s="36" t="s">
        <v>32</v>
      </c>
      <c r="C35" s="21" t="s">
        <v>22</v>
      </c>
      <c r="D35" s="22">
        <v>42</v>
      </c>
      <c r="E35" s="19">
        <f t="shared" si="9"/>
        <v>12.16685979142526</v>
      </c>
      <c r="F35" s="22" t="s">
        <v>32</v>
      </c>
      <c r="G35" s="23" t="s">
        <v>32</v>
      </c>
      <c r="H35" s="22">
        <v>6</v>
      </c>
      <c r="I35" s="18">
        <v>1</v>
      </c>
      <c r="J35" s="8">
        <f t="shared" si="10"/>
        <v>6</v>
      </c>
      <c r="K35" s="18">
        <v>1</v>
      </c>
      <c r="L35" s="19"/>
      <c r="M35" s="22"/>
      <c r="N35" s="22"/>
      <c r="O35" s="19">
        <f t="shared" si="11"/>
        <v>0</v>
      </c>
      <c r="P35" s="37">
        <v>41257</v>
      </c>
      <c r="Q35" s="28" t="s">
        <v>23</v>
      </c>
    </row>
    <row r="36" spans="1:17" ht="27.75" customHeight="1">
      <c r="A36" s="33">
        <f t="shared" si="12"/>
        <v>29</v>
      </c>
      <c r="B36" s="36">
        <v>23</v>
      </c>
      <c r="C36" s="21" t="s">
        <v>58</v>
      </c>
      <c r="D36" s="22">
        <v>38</v>
      </c>
      <c r="E36" s="19">
        <f t="shared" si="9"/>
        <v>11.00811123986095</v>
      </c>
      <c r="F36" s="22">
        <v>54</v>
      </c>
      <c r="G36" s="23">
        <f>(D36-F36)/F36</f>
        <v>-0.2962962962962963</v>
      </c>
      <c r="H36" s="22">
        <v>7</v>
      </c>
      <c r="I36" s="18">
        <v>1</v>
      </c>
      <c r="J36" s="8">
        <f t="shared" si="10"/>
        <v>7</v>
      </c>
      <c r="K36" s="18">
        <v>1</v>
      </c>
      <c r="L36" s="19">
        <v>108</v>
      </c>
      <c r="M36" s="22">
        <v>314473</v>
      </c>
      <c r="N36" s="22">
        <v>33014</v>
      </c>
      <c r="O36" s="19">
        <f t="shared" si="11"/>
        <v>91098.78331402085</v>
      </c>
      <c r="P36" s="37">
        <v>40797</v>
      </c>
      <c r="Q36" s="39" t="s">
        <v>53</v>
      </c>
    </row>
    <row r="37" spans="1:17" ht="12.75">
      <c r="A37" s="7"/>
      <c r="B37" s="7"/>
      <c r="C37" s="24" t="s">
        <v>8</v>
      </c>
      <c r="D37" s="10">
        <f>SUM(D28:D36)+D26</f>
        <v>457090.5</v>
      </c>
      <c r="E37" s="10">
        <f>SUM(E28:E36)+E26</f>
        <v>132413.23870220163</v>
      </c>
      <c r="F37" s="10">
        <v>436099.5</v>
      </c>
      <c r="G37" s="26">
        <f>(D37-F37)/F37</f>
        <v>0.04813351081576567</v>
      </c>
      <c r="H37" s="10">
        <f>SUM(H28:H36)+H26</f>
        <v>33803</v>
      </c>
      <c r="I37" s="25"/>
      <c r="J37" s="11"/>
      <c r="K37" s="12"/>
      <c r="L37" s="11"/>
      <c r="M37" s="9"/>
      <c r="N37" s="9"/>
      <c r="O37" s="19"/>
      <c r="P37" s="20"/>
      <c r="Q37" s="34"/>
    </row>
    <row r="38" spans="1:17" ht="12" customHeight="1">
      <c r="A38" s="13"/>
      <c r="B38" s="13"/>
      <c r="C38" s="27"/>
      <c r="D38" s="14"/>
      <c r="E38" s="15"/>
      <c r="F38" s="14"/>
      <c r="G38" s="15"/>
      <c r="H38" s="14"/>
      <c r="I38" s="15"/>
      <c r="J38" s="16"/>
      <c r="K38" s="15"/>
      <c r="L38" s="16"/>
      <c r="M38" s="15"/>
      <c r="N38" s="15"/>
      <c r="O38" s="15"/>
      <c r="P38" s="17"/>
      <c r="Q38" s="3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FNE1</cp:lastModifiedBy>
  <cp:lastPrinted>2012-07-23T12:02:51Z</cp:lastPrinted>
  <dcterms:created xsi:type="dcterms:W3CDTF">2010-06-21T12:51:40Z</dcterms:created>
  <dcterms:modified xsi:type="dcterms:W3CDTF">2013-10-02T07:45:26Z</dcterms:modified>
  <cp:category/>
  <cp:version/>
  <cp:contentType/>
  <cp:contentStatus/>
</cp:coreProperties>
</file>