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5540" windowHeight="6980" tabRatio="601" activeTab="0"/>
  </bookViews>
  <sheets>
    <sheet name="Lapkričio 29 - gruodžio 5 d.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<sst xmlns="http://schemas.openxmlformats.org/spreadsheetml/2006/main" count="124" uniqueCount="85">
  <si>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Forum Cinemas /
WDSMPI</t>
  </si>
  <si>
    <t>Toras 2. Tamsos pasaulis
(Thor 2. Thor 2. The Dark World)</t>
  </si>
  <si>
    <t>Gimę mylėti
(Twice Born)</t>
  </si>
  <si>
    <t>ACME Film</t>
  </si>
  <si>
    <t>Didis grožis
(La Grande belezza / The Great Beauty)</t>
  </si>
  <si>
    <t>Prior Entertainment</t>
  </si>
  <si>
    <t>Debesuota, numatoma mėsos kukulių kruša 2
(Cloudy 2: Revenge of the Leftovers)</t>
  </si>
  <si>
    <t>Ekskursantė
(The Excursionist)</t>
  </si>
  <si>
    <t>Cinemark</t>
  </si>
  <si>
    <t xml:space="preserve">Platintojas </t>
  </si>
  <si>
    <t xml:space="preserve">Seansų 
sk. </t>
  </si>
  <si>
    <t>Kopijų 
sk.</t>
  </si>
  <si>
    <t>ACME Film /
Warner Bros.</t>
  </si>
  <si>
    <t>Bendros
pajamos
(Eur)</t>
  </si>
  <si>
    <t>Filmas</t>
  </si>
  <si>
    <t>Pakitimas</t>
  </si>
  <si>
    <t>Rodymo 
savaitė</t>
  </si>
  <si>
    <t>VISO (top10):</t>
  </si>
  <si>
    <t>Garsų pasaulio įrašai</t>
  </si>
  <si>
    <t>Forum Cinemas /
WDSMPI</t>
  </si>
  <si>
    <t>-</t>
  </si>
  <si>
    <t>Bado žaidynės. Ugnies medžioklė
(The Hunger Games: Catching Fire)</t>
  </si>
  <si>
    <t>Kapitonas Phillips
(Captain Phillips)</t>
  </si>
  <si>
    <t>Ogis ir tarakonai
(Oggy and the Cockroaches)</t>
  </si>
  <si>
    <t>Paskutinį kartą Vegase
(Last Vegas)</t>
  </si>
  <si>
    <t>Theatrical Film Distribution /
20th Century Fox</t>
  </si>
  <si>
    <t>Theatrical Film Distribution /
20th Century Fox</t>
  </si>
  <si>
    <t>ACME Film</t>
  </si>
  <si>
    <t>Blogas senelis
(Bad Grandpa)</t>
  </si>
  <si>
    <t>Forum Cinemas /
Paramount</t>
  </si>
  <si>
    <t>N</t>
  </si>
  <si>
    <t>Moterys meluoja geriau. Kristina
(Women Lie Better. Kristina)</t>
  </si>
  <si>
    <t>Singing Fish</t>
  </si>
  <si>
    <t>ACME Film /
Sony</t>
  </si>
  <si>
    <t>Ozas: didingas ir galingas
(Oz. The Great and Powerful)</t>
  </si>
  <si>
    <t>-</t>
  </si>
  <si>
    <t>Legendos susivienija
(The Rise of the Guardians)</t>
  </si>
  <si>
    <t>Forum Cinemas /
Paramount</t>
  </si>
  <si>
    <t>Madagaskaras 3
(Madagascar 3: Europe's Most Wanted)</t>
  </si>
  <si>
    <t>Išbadėjusių žaidynės
(Starving Games)</t>
  </si>
  <si>
    <t>IS</t>
  </si>
  <si>
    <t>Meilei nereikia žodžių
(Enough Said)</t>
  </si>
  <si>
    <t>Išankstiniai seansai</t>
  </si>
  <si>
    <t>Lenktynės
(Rush)</t>
  </si>
  <si>
    <t>Lūžęs gyvenimo ratas
(The Broken Circle Breakdown)</t>
  </si>
  <si>
    <t>Garsas</t>
  </si>
  <si>
    <t>VISO:</t>
  </si>
  <si>
    <t>N</t>
  </si>
  <si>
    <t>Sibirietiškas auklėjimas
(Educazione Siberiana)</t>
  </si>
  <si>
    <t>Incognito Film</t>
  </si>
  <si>
    <t>-</t>
  </si>
  <si>
    <t>Smurfai 2
(Smurfs 2)</t>
  </si>
  <si>
    <t>Trispalvis
(Tricolour)</t>
  </si>
  <si>
    <t>VŠĮ Filmuva</t>
  </si>
  <si>
    <t>Forum Cinemas /
Paramount</t>
  </si>
  <si>
    <t>Karti, karti
(Gorko)</t>
  </si>
  <si>
    <t>Best Film</t>
  </si>
  <si>
    <t>Tūnąs tamsoje: antra dalis
(Insidious: Chapter 2)</t>
  </si>
  <si>
    <t>Gravitacija
(Gravity)</t>
  </si>
  <si>
    <t>ACME Film</t>
  </si>
  <si>
    <t>Sparnai
(Planes)</t>
  </si>
  <si>
    <t>ACME Film /
Sony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</si>
  <si>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</si>
  <si>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</si>
  <si>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</si>
  <si>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</si>
  <si>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</si>
  <si>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</si>
  <si>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>-</t>
  </si>
  <si>
    <t>Patarėjas
(The Counselor)</t>
  </si>
  <si>
    <t>Džesmina
(Blue Jasmine)</t>
  </si>
  <si>
    <t>Pistonai: Filmas</t>
  </si>
  <si>
    <t>Garso architektūra</t>
  </si>
  <si>
    <t>Lapkričio 29 - gruodžio 5 d. Lietuvos kino teatruose rodytų filmų top-30</t>
  </si>
  <si>
    <t>Lapkričio
22 - 28 d. 
pajamos
(Lt)</t>
  </si>
  <si>
    <t>Lapkričio 29 -
gruodžio 5 d. 
pajamos
(Lt)</t>
  </si>
  <si>
    <t>Lapkričio 29 -
gruodžio 5 d.
žiūrovų
sk.</t>
  </si>
  <si>
    <t>Lapkričio 29 -
gruodžio 5 d.
pajamos
(Eur)</t>
  </si>
  <si>
    <t>Išvarymas
(Conjuring)</t>
  </si>
  <si>
    <t>Laiškai Sofijai
(Letters to Sofia)</t>
  </si>
  <si>
    <t>ACME Film</t>
  </si>
  <si>
    <t>Senis
(Oldboy)</t>
  </si>
  <si>
    <t>N</t>
  </si>
  <si>
    <t>Stalingradas
(Stalingrad)</t>
  </si>
  <si>
    <t>Turbo</t>
  </si>
</sst>
</file>

<file path=xl/styles.xml><?xml version="1.0" encoding="utf-8"?>
<styleSheet xmlns="http://schemas.openxmlformats.org/spreadsheetml/2006/main">
  <numFmts count="58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#,##0"/>
    <numFmt numFmtId="212" formatCode="0.00"/>
    <numFmt numFmtId="213" formatCode="#,##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211" fontId="4" fillId="24" borderId="10" xfId="0" applyNumberFormat="1" applyFont="1" applyFill="1" applyBorder="1" applyAlignment="1">
      <alignment horizontal="center" vertical="center" wrapText="1"/>
    </xf>
    <xf numFmtId="3" fontId="4" fillId="24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55.28125" style="3" bestFit="1" customWidth="1"/>
    <col min="4" max="4" width="14.7109375" style="3" bestFit="1" customWidth="1"/>
    <col min="5" max="5" width="14.00390625" style="3" bestFit="1" customWidth="1"/>
    <col min="6" max="6" width="11.28125" style="3" bestFit="1" customWidth="1"/>
    <col min="7" max="7" width="10.8515625" style="3" customWidth="1"/>
    <col min="8" max="8" width="14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73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14</v>
      </c>
      <c r="D3" s="41" t="s">
        <v>75</v>
      </c>
      <c r="E3" s="41" t="s">
        <v>77</v>
      </c>
      <c r="F3" s="41" t="s">
        <v>74</v>
      </c>
      <c r="G3" s="41" t="s">
        <v>15</v>
      </c>
      <c r="H3" s="41" t="s">
        <v>76</v>
      </c>
      <c r="I3" s="41" t="s">
        <v>10</v>
      </c>
      <c r="J3" s="41" t="s">
        <v>67</v>
      </c>
      <c r="K3" s="41" t="s">
        <v>11</v>
      </c>
      <c r="L3" s="41" t="s">
        <v>16</v>
      </c>
      <c r="M3" s="41" t="s">
        <v>62</v>
      </c>
      <c r="N3" s="41" t="s">
        <v>63</v>
      </c>
      <c r="O3" s="41" t="s">
        <v>13</v>
      </c>
      <c r="P3" s="41" t="s">
        <v>64</v>
      </c>
      <c r="Q3" s="42" t="s">
        <v>9</v>
      </c>
    </row>
    <row r="4" spans="1:18" ht="25.5" customHeight="1">
      <c r="A4" s="43">
        <v>1</v>
      </c>
      <c r="B4" s="49" t="s">
        <v>30</v>
      </c>
      <c r="C4" s="4" t="s">
        <v>31</v>
      </c>
      <c r="D4" s="32">
        <v>877267.0399999999</v>
      </c>
      <c r="E4" s="52">
        <f aca="true" t="shared" si="0" ref="E4:E9">D4/3.452</f>
        <v>254132.9779837775</v>
      </c>
      <c r="F4" s="52" t="s">
        <v>20</v>
      </c>
      <c r="G4" s="17" t="s">
        <v>20</v>
      </c>
      <c r="H4" s="32">
        <v>60480</v>
      </c>
      <c r="I4" s="31">
        <v>455</v>
      </c>
      <c r="J4" s="29">
        <f aca="true" t="shared" si="1" ref="J4:J13">H4/I4</f>
        <v>132.92307692307693</v>
      </c>
      <c r="K4" s="31">
        <v>17</v>
      </c>
      <c r="L4" s="52">
        <v>1</v>
      </c>
      <c r="M4" s="32">
        <v>877267.0399999999</v>
      </c>
      <c r="N4" s="32">
        <v>60480</v>
      </c>
      <c r="O4" s="52">
        <f aca="true" t="shared" si="2" ref="O4:O9">M4/3.452</f>
        <v>254132.9779837775</v>
      </c>
      <c r="P4" s="54">
        <v>41607</v>
      </c>
      <c r="Q4" s="38" t="s">
        <v>32</v>
      </c>
      <c r="R4" s="15"/>
    </row>
    <row r="5" spans="1:18" ht="25.5" customHeight="1">
      <c r="A5" s="43">
        <f>A4+1</f>
        <v>2</v>
      </c>
      <c r="B5" s="49" t="s">
        <v>82</v>
      </c>
      <c r="C5" s="4" t="s">
        <v>83</v>
      </c>
      <c r="D5" s="32">
        <v>228088.6</v>
      </c>
      <c r="E5" s="52">
        <f>D5/3.452</f>
        <v>66074.33371958285</v>
      </c>
      <c r="F5" s="52" t="s">
        <v>20</v>
      </c>
      <c r="G5" s="17" t="s">
        <v>20</v>
      </c>
      <c r="H5" s="32">
        <v>15060</v>
      </c>
      <c r="I5" s="31">
        <v>200</v>
      </c>
      <c r="J5" s="29">
        <f t="shared" si="1"/>
        <v>75.3</v>
      </c>
      <c r="K5" s="31">
        <v>11</v>
      </c>
      <c r="L5" s="52">
        <v>1</v>
      </c>
      <c r="M5" s="32">
        <v>228088.6</v>
      </c>
      <c r="N5" s="32">
        <v>15060</v>
      </c>
      <c r="O5" s="52">
        <f t="shared" si="2"/>
        <v>66074.33371958285</v>
      </c>
      <c r="P5" s="54">
        <v>41607</v>
      </c>
      <c r="Q5" s="38" t="s">
        <v>33</v>
      </c>
      <c r="R5" s="15"/>
    </row>
    <row r="6" spans="1:18" ht="25.5" customHeight="1">
      <c r="A6" s="43">
        <f aca="true" t="shared" si="3" ref="A6:A13">A5+1</f>
        <v>3</v>
      </c>
      <c r="B6" s="49">
        <v>1</v>
      </c>
      <c r="C6" s="4" t="s">
        <v>21</v>
      </c>
      <c r="D6" s="32">
        <v>101563.5</v>
      </c>
      <c r="E6" s="52">
        <f>D6/3.452</f>
        <v>29421.639629200465</v>
      </c>
      <c r="F6" s="52">
        <v>223647.6</v>
      </c>
      <c r="G6" s="17">
        <f aca="true" t="shared" si="4" ref="G6:G11">(D6-F6)/F6</f>
        <v>-0.5458770852001095</v>
      </c>
      <c r="H6" s="32">
        <v>6741</v>
      </c>
      <c r="I6" s="31">
        <v>168</v>
      </c>
      <c r="J6" s="29">
        <f t="shared" si="1"/>
        <v>40.125</v>
      </c>
      <c r="K6" s="31">
        <v>11</v>
      </c>
      <c r="L6" s="52">
        <v>2</v>
      </c>
      <c r="M6" s="32">
        <v>347245.1</v>
      </c>
      <c r="N6" s="32">
        <v>23627</v>
      </c>
      <c r="O6" s="52">
        <f>M6/3.452</f>
        <v>100592.43916570104</v>
      </c>
      <c r="P6" s="54">
        <v>41600</v>
      </c>
      <c r="Q6" s="38" t="s">
        <v>5</v>
      </c>
      <c r="R6" s="15"/>
    </row>
    <row r="7" spans="1:18" ht="25.5" customHeight="1">
      <c r="A7" s="43">
        <f t="shared" si="3"/>
        <v>4</v>
      </c>
      <c r="B7" s="49">
        <v>2</v>
      </c>
      <c r="C7" s="4" t="s">
        <v>23</v>
      </c>
      <c r="D7" s="32">
        <v>49230.52</v>
      </c>
      <c r="E7" s="52">
        <f t="shared" si="0"/>
        <v>14261.448435689455</v>
      </c>
      <c r="F7" s="52">
        <v>88134.98</v>
      </c>
      <c r="G7" s="17">
        <f t="shared" si="4"/>
        <v>-0.44141905971953477</v>
      </c>
      <c r="H7" s="32">
        <v>4290</v>
      </c>
      <c r="I7" s="31">
        <v>179</v>
      </c>
      <c r="J7" s="29">
        <f t="shared" si="1"/>
        <v>23.966480446927374</v>
      </c>
      <c r="K7" s="31">
        <v>13</v>
      </c>
      <c r="L7" s="52">
        <v>3</v>
      </c>
      <c r="M7" s="31">
        <v>279694.1</v>
      </c>
      <c r="N7" s="31">
        <v>24425</v>
      </c>
      <c r="O7" s="52">
        <f t="shared" si="2"/>
        <v>81023.78331402085</v>
      </c>
      <c r="P7" s="54">
        <v>41593</v>
      </c>
      <c r="Q7" s="38" t="s">
        <v>59</v>
      </c>
      <c r="R7" s="15"/>
    </row>
    <row r="8" spans="1:18" ht="25.5" customHeight="1">
      <c r="A8" s="43">
        <f t="shared" si="3"/>
        <v>5</v>
      </c>
      <c r="B8" s="49">
        <v>4</v>
      </c>
      <c r="C8" s="4" t="s">
        <v>1</v>
      </c>
      <c r="D8" s="32">
        <v>33043.5</v>
      </c>
      <c r="E8" s="52">
        <f>D8/3.452</f>
        <v>9572.276940903825</v>
      </c>
      <c r="F8" s="52">
        <v>73471</v>
      </c>
      <c r="G8" s="17">
        <f t="shared" si="4"/>
        <v>-0.5502511194893224</v>
      </c>
      <c r="H8" s="32">
        <v>1886</v>
      </c>
      <c r="I8" s="31">
        <v>113</v>
      </c>
      <c r="J8" s="29">
        <f t="shared" si="1"/>
        <v>16.690265486725664</v>
      </c>
      <c r="K8" s="31">
        <v>10</v>
      </c>
      <c r="L8" s="52">
        <v>3</v>
      </c>
      <c r="M8" s="31">
        <v>309729.5</v>
      </c>
      <c r="N8" s="31">
        <v>18951</v>
      </c>
      <c r="O8" s="52">
        <f>M8/3.452</f>
        <v>89724.65237543453</v>
      </c>
      <c r="P8" s="54">
        <v>41593</v>
      </c>
      <c r="Q8" s="38" t="s">
        <v>0</v>
      </c>
      <c r="R8" s="15"/>
    </row>
    <row r="9" spans="1:18" ht="25.5" customHeight="1">
      <c r="A9" s="43">
        <f t="shared" si="3"/>
        <v>6</v>
      </c>
      <c r="B9" s="49">
        <v>3</v>
      </c>
      <c r="C9" s="4" t="s">
        <v>22</v>
      </c>
      <c r="D9" s="32">
        <v>31894</v>
      </c>
      <c r="E9" s="52">
        <f t="shared" si="0"/>
        <v>9239.28157589803</v>
      </c>
      <c r="F9" s="52">
        <v>75390</v>
      </c>
      <c r="G9" s="17">
        <f t="shared" si="4"/>
        <v>-0.576946544634567</v>
      </c>
      <c r="H9" s="32">
        <v>2121</v>
      </c>
      <c r="I9" s="31">
        <v>74</v>
      </c>
      <c r="J9" s="29">
        <f t="shared" si="1"/>
        <v>28.66216216216216</v>
      </c>
      <c r="K9" s="31">
        <v>8</v>
      </c>
      <c r="L9" s="52">
        <v>2</v>
      </c>
      <c r="M9" s="32">
        <v>141644</v>
      </c>
      <c r="N9" s="32">
        <v>9918</v>
      </c>
      <c r="O9" s="52">
        <f t="shared" si="2"/>
        <v>41032.444959443805</v>
      </c>
      <c r="P9" s="54">
        <v>41600</v>
      </c>
      <c r="Q9" s="38" t="s">
        <v>61</v>
      </c>
      <c r="R9" s="15"/>
    </row>
    <row r="10" spans="1:18" ht="25.5" customHeight="1">
      <c r="A10" s="43">
        <f t="shared" si="3"/>
        <v>7</v>
      </c>
      <c r="B10" s="49">
        <v>5</v>
      </c>
      <c r="C10" s="4" t="s">
        <v>69</v>
      </c>
      <c r="D10" s="32">
        <v>30445.5</v>
      </c>
      <c r="E10" s="52">
        <f>D10/3.452</f>
        <v>8819.669756662805</v>
      </c>
      <c r="F10" s="52">
        <v>73244.5</v>
      </c>
      <c r="G10" s="17">
        <f t="shared" si="4"/>
        <v>-0.5843305640696571</v>
      </c>
      <c r="H10" s="32">
        <v>1958</v>
      </c>
      <c r="I10" s="31">
        <v>62</v>
      </c>
      <c r="J10" s="29">
        <f t="shared" si="1"/>
        <v>31.580645161290324</v>
      </c>
      <c r="K10" s="31">
        <v>7</v>
      </c>
      <c r="L10" s="52">
        <v>3</v>
      </c>
      <c r="M10" s="32">
        <v>281266.6</v>
      </c>
      <c r="N10" s="32">
        <v>19735</v>
      </c>
      <c r="O10" s="52">
        <f>M10/3.452</f>
        <v>81479.31633835458</v>
      </c>
      <c r="P10" s="54">
        <v>41593</v>
      </c>
      <c r="Q10" s="38" t="s">
        <v>25</v>
      </c>
      <c r="R10" s="15"/>
    </row>
    <row r="11" spans="1:18" ht="25.5" customHeight="1">
      <c r="A11" s="43">
        <f t="shared" si="3"/>
        <v>8</v>
      </c>
      <c r="B11" s="49">
        <v>7</v>
      </c>
      <c r="C11" s="4" t="s">
        <v>6</v>
      </c>
      <c r="D11" s="32">
        <v>29377.98</v>
      </c>
      <c r="E11" s="52">
        <f>D11/3.452</f>
        <v>8510.422943221321</v>
      </c>
      <c r="F11" s="52">
        <v>37230.38</v>
      </c>
      <c r="G11" s="17">
        <f t="shared" si="4"/>
        <v>-0.21091377525558425</v>
      </c>
      <c r="H11" s="32">
        <v>2136</v>
      </c>
      <c r="I11" s="31">
        <v>105</v>
      </c>
      <c r="J11" s="29">
        <f t="shared" si="1"/>
        <v>20.34285714285714</v>
      </c>
      <c r="K11" s="31">
        <v>12</v>
      </c>
      <c r="L11" s="52">
        <v>6</v>
      </c>
      <c r="M11" s="32">
        <v>710441.46</v>
      </c>
      <c r="N11" s="32">
        <v>53196</v>
      </c>
      <c r="O11" s="52">
        <f>M11/3.452</f>
        <v>205805.75318655852</v>
      </c>
      <c r="P11" s="54">
        <v>41572</v>
      </c>
      <c r="Q11" s="38" t="s">
        <v>61</v>
      </c>
      <c r="R11" s="15"/>
    </row>
    <row r="12" spans="1:18" ht="25.5" customHeight="1">
      <c r="A12" s="43">
        <f t="shared" si="3"/>
        <v>9</v>
      </c>
      <c r="B12" s="49" t="s">
        <v>47</v>
      </c>
      <c r="C12" s="4" t="s">
        <v>81</v>
      </c>
      <c r="D12" s="32">
        <v>25967.5</v>
      </c>
      <c r="E12" s="52">
        <f>D12/3.452</f>
        <v>7522.450753186558</v>
      </c>
      <c r="F12" s="52" t="s">
        <v>20</v>
      </c>
      <c r="G12" s="17" t="s">
        <v>50</v>
      </c>
      <c r="H12" s="32">
        <v>1791</v>
      </c>
      <c r="I12" s="31">
        <v>105</v>
      </c>
      <c r="J12" s="29">
        <f t="shared" si="1"/>
        <v>17.057142857142857</v>
      </c>
      <c r="K12" s="31">
        <v>7</v>
      </c>
      <c r="L12" s="52">
        <v>1</v>
      </c>
      <c r="M12" s="32">
        <v>25967.5</v>
      </c>
      <c r="N12" s="32">
        <v>1791</v>
      </c>
      <c r="O12" s="52">
        <f>M12/3.452</f>
        <v>7522.450753186558</v>
      </c>
      <c r="P12" s="54">
        <v>41607</v>
      </c>
      <c r="Q12" s="38" t="s">
        <v>59</v>
      </c>
      <c r="R12" s="15"/>
    </row>
    <row r="13" spans="1:18" ht="25.5" customHeight="1">
      <c r="A13" s="43">
        <f t="shared" si="3"/>
        <v>10</v>
      </c>
      <c r="B13" s="49">
        <v>6</v>
      </c>
      <c r="C13" s="4" t="s">
        <v>48</v>
      </c>
      <c r="D13" s="32">
        <v>15907</v>
      </c>
      <c r="E13" s="52">
        <f>D13/3.452</f>
        <v>4608.053302433372</v>
      </c>
      <c r="F13" s="52">
        <v>55963</v>
      </c>
      <c r="G13" s="17">
        <f>(D13-F13)/F13</f>
        <v>-0.7157586262351912</v>
      </c>
      <c r="H13" s="32">
        <v>1045</v>
      </c>
      <c r="I13" s="31">
        <v>51</v>
      </c>
      <c r="J13" s="29">
        <f t="shared" si="1"/>
        <v>20.49019607843137</v>
      </c>
      <c r="K13" s="31">
        <v>11</v>
      </c>
      <c r="L13" s="52">
        <v>2</v>
      </c>
      <c r="M13" s="57">
        <v>71870</v>
      </c>
      <c r="N13" s="57">
        <v>4859</v>
      </c>
      <c r="O13" s="52">
        <f>M13/3.452</f>
        <v>20819.81460023175</v>
      </c>
      <c r="P13" s="54">
        <v>41600</v>
      </c>
      <c r="Q13" s="38" t="s">
        <v>49</v>
      </c>
      <c r="R13" s="15"/>
    </row>
    <row r="14" spans="1:17" ht="27" customHeight="1">
      <c r="A14" s="43"/>
      <c r="B14" s="49"/>
      <c r="C14" s="12" t="s">
        <v>17</v>
      </c>
      <c r="D14" s="13">
        <f>SUM(D4:D13)</f>
        <v>1422785.14</v>
      </c>
      <c r="E14" s="53">
        <f>SUM(E4:E13)</f>
        <v>412162.5550405562</v>
      </c>
      <c r="F14" s="13">
        <v>708554.2600000001</v>
      </c>
      <c r="G14" s="14">
        <f>(D14-F14)/F14</f>
        <v>1.008011552989604</v>
      </c>
      <c r="H14" s="53">
        <f>SUM(H4:H13)</f>
        <v>97508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 t="s">
        <v>47</v>
      </c>
      <c r="C16" s="4" t="s">
        <v>39</v>
      </c>
      <c r="D16" s="32">
        <v>15106</v>
      </c>
      <c r="E16" s="52">
        <f aca="true" t="shared" si="5" ref="E16:E25">D16/3.452</f>
        <v>4376.013904982618</v>
      </c>
      <c r="F16" s="52" t="s">
        <v>20</v>
      </c>
      <c r="G16" s="17" t="s">
        <v>50</v>
      </c>
      <c r="H16" s="32">
        <v>1151</v>
      </c>
      <c r="I16" s="31">
        <v>154</v>
      </c>
      <c r="J16" s="29">
        <f aca="true" t="shared" si="6" ref="J16:J25">H16/I16</f>
        <v>7.474025974025974</v>
      </c>
      <c r="K16" s="31">
        <v>11</v>
      </c>
      <c r="L16" s="52">
        <v>1</v>
      </c>
      <c r="M16" s="32">
        <v>15106</v>
      </c>
      <c r="N16" s="32">
        <v>1151</v>
      </c>
      <c r="O16" s="52">
        <f aca="true" t="shared" si="7" ref="O16:O22">M16/3.452</f>
        <v>4376.013904982618</v>
      </c>
      <c r="P16" s="54">
        <v>41607</v>
      </c>
      <c r="Q16" s="38" t="s">
        <v>18</v>
      </c>
      <c r="R16" s="15"/>
    </row>
    <row r="17" spans="1:18" ht="25.5" customHeight="1">
      <c r="A17" s="43">
        <f aca="true" t="shared" si="8" ref="A17:A25">A16+1</f>
        <v>12</v>
      </c>
      <c r="B17" s="49">
        <v>9</v>
      </c>
      <c r="C17" s="4" t="s">
        <v>7</v>
      </c>
      <c r="D17" s="32">
        <v>13884</v>
      </c>
      <c r="E17" s="52">
        <f t="shared" si="5"/>
        <v>4022.016222479722</v>
      </c>
      <c r="F17" s="52">
        <v>27634</v>
      </c>
      <c r="G17" s="17">
        <f aca="true" t="shared" si="9" ref="G17:G23">(D17-F17)/F17</f>
        <v>-0.4975754505319534</v>
      </c>
      <c r="H17" s="32">
        <v>1401</v>
      </c>
      <c r="I17" s="31">
        <v>57</v>
      </c>
      <c r="J17" s="29">
        <f t="shared" si="6"/>
        <v>24.57894736842105</v>
      </c>
      <c r="K17" s="31">
        <v>10</v>
      </c>
      <c r="L17" s="52">
        <v>10</v>
      </c>
      <c r="M17" s="32">
        <v>558670</v>
      </c>
      <c r="N17" s="32">
        <v>46766</v>
      </c>
      <c r="O17" s="52">
        <f t="shared" si="7"/>
        <v>161839.51332560834</v>
      </c>
      <c r="P17" s="54">
        <v>41544</v>
      </c>
      <c r="Q17" s="38" t="s">
        <v>8</v>
      </c>
      <c r="R17" s="15"/>
    </row>
    <row r="18" spans="1:18" ht="25.5" customHeight="1">
      <c r="A18" s="43">
        <f t="shared" si="8"/>
        <v>13</v>
      </c>
      <c r="B18" s="49">
        <v>8</v>
      </c>
      <c r="C18" s="4" t="s">
        <v>24</v>
      </c>
      <c r="D18" s="32">
        <v>12160</v>
      </c>
      <c r="E18" s="52">
        <f t="shared" si="5"/>
        <v>3522.595596755504</v>
      </c>
      <c r="F18" s="52">
        <v>30503.3</v>
      </c>
      <c r="G18" s="17">
        <f t="shared" si="9"/>
        <v>-0.6013546075342667</v>
      </c>
      <c r="H18" s="32">
        <v>760</v>
      </c>
      <c r="I18" s="31">
        <v>31</v>
      </c>
      <c r="J18" s="29">
        <f t="shared" si="6"/>
        <v>24.516129032258064</v>
      </c>
      <c r="K18" s="31">
        <v>6</v>
      </c>
      <c r="L18" s="52">
        <v>4</v>
      </c>
      <c r="M18" s="32">
        <v>234858.91</v>
      </c>
      <c r="N18" s="32">
        <v>16453</v>
      </c>
      <c r="O18" s="52">
        <f t="shared" si="7"/>
        <v>68035.60544611819</v>
      </c>
      <c r="P18" s="54">
        <v>41586</v>
      </c>
      <c r="Q18" s="38" t="s">
        <v>59</v>
      </c>
      <c r="R18" s="15"/>
    </row>
    <row r="19" spans="1:18" ht="25.5" customHeight="1">
      <c r="A19" s="43">
        <f t="shared" si="8"/>
        <v>14</v>
      </c>
      <c r="B19" s="49">
        <v>13</v>
      </c>
      <c r="C19" s="4" t="s">
        <v>84</v>
      </c>
      <c r="D19" s="32">
        <v>10831.28</v>
      </c>
      <c r="E19" s="52">
        <f t="shared" si="5"/>
        <v>3137.6825028968715</v>
      </c>
      <c r="F19" s="52">
        <v>18941.5</v>
      </c>
      <c r="G19" s="17">
        <f t="shared" si="9"/>
        <v>-0.42817200327323596</v>
      </c>
      <c r="H19" s="52">
        <v>838</v>
      </c>
      <c r="I19" s="31">
        <v>72</v>
      </c>
      <c r="J19" s="29">
        <f t="shared" si="6"/>
        <v>11.63888888888889</v>
      </c>
      <c r="K19" s="31">
        <v>12</v>
      </c>
      <c r="L19" s="52">
        <v>7</v>
      </c>
      <c r="M19" s="32">
        <v>821095.08</v>
      </c>
      <c r="N19" s="52">
        <v>62109</v>
      </c>
      <c r="O19" s="52">
        <f t="shared" si="7"/>
        <v>237860.68366164542</v>
      </c>
      <c r="P19" s="54">
        <v>41565</v>
      </c>
      <c r="Q19" s="38" t="s">
        <v>26</v>
      </c>
      <c r="R19" s="15"/>
    </row>
    <row r="20" spans="1:18" ht="25.5" customHeight="1">
      <c r="A20" s="43">
        <f t="shared" si="8"/>
        <v>15</v>
      </c>
      <c r="B20" s="49">
        <v>10</v>
      </c>
      <c r="C20" s="4" t="s">
        <v>55</v>
      </c>
      <c r="D20" s="32">
        <v>7572</v>
      </c>
      <c r="E20" s="52">
        <f t="shared" si="5"/>
        <v>2193.51100811124</v>
      </c>
      <c r="F20" s="52">
        <v>23335.5</v>
      </c>
      <c r="G20" s="17">
        <f t="shared" si="9"/>
        <v>-0.6755158449572539</v>
      </c>
      <c r="H20" s="32">
        <v>454</v>
      </c>
      <c r="I20" s="31">
        <v>20</v>
      </c>
      <c r="J20" s="29">
        <f t="shared" si="6"/>
        <v>22.7</v>
      </c>
      <c r="K20" s="31">
        <v>2</v>
      </c>
      <c r="L20" s="52">
        <v>6</v>
      </c>
      <c r="M20" s="32">
        <v>412177</v>
      </c>
      <c r="N20" s="32">
        <v>26289</v>
      </c>
      <c r="O20" s="52">
        <f t="shared" si="7"/>
        <v>119402.37543453071</v>
      </c>
      <c r="P20" s="54">
        <v>41572</v>
      </c>
      <c r="Q20" s="38" t="s">
        <v>56</v>
      </c>
      <c r="R20" s="15"/>
    </row>
    <row r="21" spans="1:18" ht="25.5" customHeight="1">
      <c r="A21" s="43">
        <f t="shared" si="8"/>
        <v>16</v>
      </c>
      <c r="B21" s="49">
        <v>14</v>
      </c>
      <c r="C21" s="4" t="s">
        <v>58</v>
      </c>
      <c r="D21" s="32">
        <v>7041</v>
      </c>
      <c r="E21" s="52">
        <f t="shared" si="5"/>
        <v>2039.6871378910776</v>
      </c>
      <c r="F21" s="52">
        <v>12781</v>
      </c>
      <c r="G21" s="17">
        <f t="shared" si="9"/>
        <v>-0.4491041389562632</v>
      </c>
      <c r="H21" s="32">
        <v>367</v>
      </c>
      <c r="I21" s="31">
        <v>11</v>
      </c>
      <c r="J21" s="29">
        <f t="shared" si="6"/>
        <v>33.36363636363637</v>
      </c>
      <c r="K21" s="31">
        <v>2</v>
      </c>
      <c r="L21" s="52">
        <v>9</v>
      </c>
      <c r="M21" s="31">
        <v>818330.9</v>
      </c>
      <c r="N21" s="31">
        <v>47528</v>
      </c>
      <c r="O21" s="52">
        <f t="shared" si="7"/>
        <v>237059.93626882968</v>
      </c>
      <c r="P21" s="54">
        <v>41551</v>
      </c>
      <c r="Q21" s="38" t="s">
        <v>12</v>
      </c>
      <c r="R21" s="15"/>
    </row>
    <row r="22" spans="1:18" ht="25.5" customHeight="1">
      <c r="A22" s="43">
        <f t="shared" si="8"/>
        <v>17</v>
      </c>
      <c r="B22" s="49">
        <v>15</v>
      </c>
      <c r="C22" s="4" t="s">
        <v>4</v>
      </c>
      <c r="D22" s="32">
        <v>6681.5</v>
      </c>
      <c r="E22" s="52">
        <f t="shared" si="5"/>
        <v>1935.5446118192353</v>
      </c>
      <c r="F22" s="52">
        <v>9395</v>
      </c>
      <c r="G22" s="17">
        <f t="shared" si="9"/>
        <v>-0.28882384246939863</v>
      </c>
      <c r="H22" s="32">
        <v>450</v>
      </c>
      <c r="I22" s="31">
        <v>21</v>
      </c>
      <c r="J22" s="29">
        <f t="shared" si="6"/>
        <v>21.428571428571427</v>
      </c>
      <c r="K22" s="31">
        <v>3</v>
      </c>
      <c r="L22" s="52">
        <v>9</v>
      </c>
      <c r="M22" s="32">
        <v>143745</v>
      </c>
      <c r="N22" s="32">
        <v>13982</v>
      </c>
      <c r="O22" s="52">
        <f t="shared" si="7"/>
        <v>41641.07763615296</v>
      </c>
      <c r="P22" s="54">
        <v>41551</v>
      </c>
      <c r="Q22" s="38" t="s">
        <v>5</v>
      </c>
      <c r="R22" s="15"/>
    </row>
    <row r="23" spans="1:18" ht="25.5" customHeight="1">
      <c r="A23" s="43">
        <f t="shared" si="8"/>
        <v>18</v>
      </c>
      <c r="B23" s="49">
        <v>12</v>
      </c>
      <c r="C23" s="4" t="s">
        <v>28</v>
      </c>
      <c r="D23" s="32">
        <v>5972</v>
      </c>
      <c r="E23" s="52">
        <f t="shared" si="5"/>
        <v>1730.0115874855157</v>
      </c>
      <c r="F23" s="52">
        <v>19111</v>
      </c>
      <c r="G23" s="17">
        <f t="shared" si="9"/>
        <v>-0.6875098111035529</v>
      </c>
      <c r="H23" s="52">
        <v>367</v>
      </c>
      <c r="I23" s="31">
        <v>19</v>
      </c>
      <c r="J23" s="29">
        <f t="shared" si="6"/>
        <v>19.31578947368421</v>
      </c>
      <c r="K23" s="31">
        <v>3</v>
      </c>
      <c r="L23" s="52">
        <v>6</v>
      </c>
      <c r="M23" s="32">
        <v>603649.9</v>
      </c>
      <c r="N23" s="52">
        <v>42045</v>
      </c>
      <c r="O23" s="52">
        <f>M23/3.452</f>
        <v>174869.61181923523</v>
      </c>
      <c r="P23" s="54">
        <v>41572</v>
      </c>
      <c r="Q23" s="38" t="s">
        <v>54</v>
      </c>
      <c r="R23" s="15"/>
    </row>
    <row r="24" spans="1:18" ht="25.5" customHeight="1">
      <c r="A24" s="43">
        <f t="shared" si="8"/>
        <v>19</v>
      </c>
      <c r="B24" s="49" t="s">
        <v>40</v>
      </c>
      <c r="C24" s="4" t="s">
        <v>43</v>
      </c>
      <c r="D24" s="32">
        <v>3881.5</v>
      </c>
      <c r="E24" s="52">
        <f t="shared" si="5"/>
        <v>1124.4206257242179</v>
      </c>
      <c r="F24" s="52" t="s">
        <v>20</v>
      </c>
      <c r="G24" s="17" t="s">
        <v>50</v>
      </c>
      <c r="H24" s="32">
        <v>246</v>
      </c>
      <c r="I24" s="31">
        <v>6</v>
      </c>
      <c r="J24" s="29">
        <f t="shared" si="6"/>
        <v>41</v>
      </c>
      <c r="K24" s="31"/>
      <c r="L24" s="52">
        <v>6</v>
      </c>
      <c r="M24" s="57">
        <v>3881.5</v>
      </c>
      <c r="N24" s="57">
        <v>246</v>
      </c>
      <c r="O24" s="52">
        <f>M24/3.452</f>
        <v>1124.4206257242179</v>
      </c>
      <c r="P24" s="54" t="s">
        <v>42</v>
      </c>
      <c r="Q24" s="38" t="s">
        <v>26</v>
      </c>
      <c r="R24" s="15"/>
    </row>
    <row r="25" spans="1:18" ht="25.5" customHeight="1">
      <c r="A25" s="43">
        <f t="shared" si="8"/>
        <v>20</v>
      </c>
      <c r="B25" s="49">
        <v>11</v>
      </c>
      <c r="C25" s="4" t="s">
        <v>71</v>
      </c>
      <c r="D25" s="32">
        <v>3508.5</v>
      </c>
      <c r="E25" s="52">
        <f t="shared" si="5"/>
        <v>1016.3673232908459</v>
      </c>
      <c r="F25" s="52">
        <v>22962</v>
      </c>
      <c r="G25" s="17">
        <f>(D25-F25)/F25</f>
        <v>-0.8472040762999739</v>
      </c>
      <c r="H25" s="32">
        <v>213</v>
      </c>
      <c r="I25" s="31">
        <v>12</v>
      </c>
      <c r="J25" s="29">
        <f t="shared" si="6"/>
        <v>17.75</v>
      </c>
      <c r="K25" s="31">
        <v>2</v>
      </c>
      <c r="L25" s="52">
        <v>5</v>
      </c>
      <c r="M25" s="32">
        <v>388450.5</v>
      </c>
      <c r="N25" s="32">
        <v>24620</v>
      </c>
      <c r="O25" s="52">
        <f>M25/3.452</f>
        <v>112529.11355735805</v>
      </c>
      <c r="P25" s="54">
        <v>41579</v>
      </c>
      <c r="Q25" s="38" t="s">
        <v>72</v>
      </c>
      <c r="R25" s="15"/>
    </row>
    <row r="26" spans="1:17" ht="27" customHeight="1">
      <c r="A26" s="43"/>
      <c r="B26" s="49"/>
      <c r="C26" s="12" t="s">
        <v>65</v>
      </c>
      <c r="D26" s="53">
        <f>SUM(D16:D25)+D14</f>
        <v>1509422.92</v>
      </c>
      <c r="E26" s="53">
        <f>SUM(E16:E25)+E14</f>
        <v>437260.405561993</v>
      </c>
      <c r="F26" s="13">
        <v>806554.7600000001</v>
      </c>
      <c r="G26" s="14">
        <f>(D26-F26)/F26</f>
        <v>0.8714450584855512</v>
      </c>
      <c r="H26" s="53">
        <f>SUM(H16:H25)+H14</f>
        <v>103755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 t="s">
        <v>40</v>
      </c>
      <c r="C28" s="4" t="s">
        <v>41</v>
      </c>
      <c r="D28" s="32">
        <v>3162.5</v>
      </c>
      <c r="E28" s="52">
        <f aca="true" t="shared" si="10" ref="E28:E37">D28/3.452</f>
        <v>916.135573580533</v>
      </c>
      <c r="F28" s="52" t="s">
        <v>20</v>
      </c>
      <c r="G28" s="17" t="s">
        <v>50</v>
      </c>
      <c r="H28" s="32">
        <v>235</v>
      </c>
      <c r="I28" s="31">
        <v>6</v>
      </c>
      <c r="J28" s="29">
        <f aca="true" t="shared" si="11" ref="J28:J37">H28/I28</f>
        <v>39.166666666666664</v>
      </c>
      <c r="K28" s="31"/>
      <c r="L28" s="52">
        <v>6</v>
      </c>
      <c r="M28" s="32">
        <v>3162.5</v>
      </c>
      <c r="N28" s="32">
        <v>235</v>
      </c>
      <c r="O28" s="52">
        <f>M28/3.452</f>
        <v>916.135573580533</v>
      </c>
      <c r="P28" s="54" t="s">
        <v>42</v>
      </c>
      <c r="Q28" s="38" t="s">
        <v>26</v>
      </c>
      <c r="R28" s="15"/>
    </row>
    <row r="29" spans="1:18" ht="25.5" customHeight="1">
      <c r="A29" s="43">
        <f aca="true" t="shared" si="12" ref="A29:A37">A28+1</f>
        <v>22</v>
      </c>
      <c r="B29" s="49" t="s">
        <v>30</v>
      </c>
      <c r="C29" s="4" t="s">
        <v>44</v>
      </c>
      <c r="D29" s="32">
        <v>2453</v>
      </c>
      <c r="E29" s="52">
        <f t="shared" si="10"/>
        <v>710.6025492468134</v>
      </c>
      <c r="F29" s="52" t="s">
        <v>20</v>
      </c>
      <c r="G29" s="17" t="s">
        <v>50</v>
      </c>
      <c r="H29" s="52">
        <v>516</v>
      </c>
      <c r="I29" s="31">
        <v>13</v>
      </c>
      <c r="J29" s="29">
        <f t="shared" si="11"/>
        <v>39.69230769230769</v>
      </c>
      <c r="K29" s="31">
        <v>3</v>
      </c>
      <c r="L29" s="52">
        <v>1</v>
      </c>
      <c r="M29" s="32">
        <v>2453</v>
      </c>
      <c r="N29" s="52">
        <v>516</v>
      </c>
      <c r="O29" s="52">
        <f>M29/3.452</f>
        <v>710.6025492468134</v>
      </c>
      <c r="P29" s="54">
        <v>41242</v>
      </c>
      <c r="Q29" s="38" t="s">
        <v>45</v>
      </c>
      <c r="R29" s="15"/>
    </row>
    <row r="30" spans="1:18" ht="25.5" customHeight="1">
      <c r="A30" s="43">
        <f t="shared" si="12"/>
        <v>23</v>
      </c>
      <c r="B30" s="49">
        <v>18</v>
      </c>
      <c r="C30" s="4" t="s">
        <v>60</v>
      </c>
      <c r="D30" s="32">
        <v>2160.5</v>
      </c>
      <c r="E30" s="52">
        <f t="shared" si="10"/>
        <v>625.8690614136732</v>
      </c>
      <c r="F30" s="52">
        <v>2928</v>
      </c>
      <c r="G30" s="17">
        <f>(D30-F30)/F30</f>
        <v>-0.2621243169398907</v>
      </c>
      <c r="H30" s="52">
        <v>219</v>
      </c>
      <c r="I30" s="31">
        <v>16</v>
      </c>
      <c r="J30" s="29">
        <f t="shared" si="11"/>
        <v>13.6875</v>
      </c>
      <c r="K30" s="31">
        <v>4</v>
      </c>
      <c r="L30" s="52">
        <v>11</v>
      </c>
      <c r="M30" s="32">
        <v>697918.8</v>
      </c>
      <c r="N30" s="52">
        <v>54454</v>
      </c>
      <c r="O30" s="52">
        <f>M30/3.452</f>
        <v>202178.09965237544</v>
      </c>
      <c r="P30" s="54">
        <v>41537</v>
      </c>
      <c r="Q30" s="38" t="s">
        <v>19</v>
      </c>
      <c r="R30" s="15"/>
    </row>
    <row r="31" spans="1:18" ht="25.5" customHeight="1">
      <c r="A31" s="43">
        <f t="shared" si="12"/>
        <v>24</v>
      </c>
      <c r="B31" s="49">
        <v>16</v>
      </c>
      <c r="C31" s="4" t="s">
        <v>57</v>
      </c>
      <c r="D31" s="32">
        <v>1911</v>
      </c>
      <c r="E31" s="52">
        <f t="shared" si="10"/>
        <v>553.5921205098493</v>
      </c>
      <c r="F31" s="52">
        <v>4810</v>
      </c>
      <c r="G31" s="17">
        <f>(D31-F31)/F31</f>
        <v>-0.6027027027027027</v>
      </c>
      <c r="H31" s="32">
        <v>103</v>
      </c>
      <c r="I31" s="31">
        <v>2</v>
      </c>
      <c r="J31" s="29">
        <f t="shared" si="11"/>
        <v>51.5</v>
      </c>
      <c r="K31" s="31">
        <v>1</v>
      </c>
      <c r="L31" s="52">
        <v>5</v>
      </c>
      <c r="M31" s="31">
        <v>238225.01</v>
      </c>
      <c r="N31" s="31">
        <v>16440</v>
      </c>
      <c r="O31" s="52">
        <f>M31/3.452</f>
        <v>69010.72132097335</v>
      </c>
      <c r="P31" s="54">
        <v>41579</v>
      </c>
      <c r="Q31" s="38" t="s">
        <v>59</v>
      </c>
      <c r="R31" s="15"/>
    </row>
    <row r="32" spans="1:18" ht="25.5" customHeight="1">
      <c r="A32" s="43">
        <f t="shared" si="12"/>
        <v>25</v>
      </c>
      <c r="B32" s="49" t="s">
        <v>35</v>
      </c>
      <c r="C32" s="4" t="s">
        <v>36</v>
      </c>
      <c r="D32" s="32">
        <v>913.25</v>
      </c>
      <c r="E32" s="52">
        <f t="shared" si="10"/>
        <v>264.55677867902665</v>
      </c>
      <c r="F32" s="52" t="s">
        <v>20</v>
      </c>
      <c r="G32" s="17" t="s">
        <v>50</v>
      </c>
      <c r="H32" s="32">
        <v>90</v>
      </c>
      <c r="I32" s="31">
        <v>2</v>
      </c>
      <c r="J32" s="29">
        <f t="shared" si="11"/>
        <v>45</v>
      </c>
      <c r="K32" s="31">
        <v>2</v>
      </c>
      <c r="L32" s="52">
        <v>53</v>
      </c>
      <c r="M32" s="32">
        <v>683757.79</v>
      </c>
      <c r="N32" s="52">
        <v>55024</v>
      </c>
      <c r="O32" s="52">
        <f aca="true" t="shared" si="13" ref="O32:O37">M32/3.452</f>
        <v>198075.83719582853</v>
      </c>
      <c r="P32" s="54">
        <v>41243</v>
      </c>
      <c r="Q32" s="38" t="s">
        <v>37</v>
      </c>
      <c r="R32" s="15"/>
    </row>
    <row r="33" spans="1:18" ht="25.5" customHeight="1">
      <c r="A33" s="43">
        <f t="shared" si="12"/>
        <v>26</v>
      </c>
      <c r="B33" s="58">
        <v>17</v>
      </c>
      <c r="C33" s="4" t="s">
        <v>52</v>
      </c>
      <c r="D33" s="32">
        <v>842</v>
      </c>
      <c r="E33" s="52">
        <f t="shared" si="10"/>
        <v>243.91657010428736</v>
      </c>
      <c r="F33" s="52">
        <v>3253</v>
      </c>
      <c r="G33" s="17">
        <f>(D33-F33)/F33</f>
        <v>-0.7411620043037196</v>
      </c>
      <c r="H33" s="32">
        <v>70</v>
      </c>
      <c r="I33" s="31">
        <v>6</v>
      </c>
      <c r="J33" s="29">
        <f t="shared" si="11"/>
        <v>11.666666666666666</v>
      </c>
      <c r="K33" s="31">
        <v>2</v>
      </c>
      <c r="L33" s="52">
        <v>2</v>
      </c>
      <c r="M33" s="32">
        <v>4095</v>
      </c>
      <c r="N33" s="32">
        <v>339</v>
      </c>
      <c r="O33" s="52">
        <f>M33/3.452</f>
        <v>1186.2688296639628</v>
      </c>
      <c r="P33" s="54">
        <v>41600</v>
      </c>
      <c r="Q33" s="38" t="s">
        <v>53</v>
      </c>
      <c r="R33" s="15"/>
    </row>
    <row r="34" spans="1:18" ht="25.5" customHeight="1">
      <c r="A34" s="43">
        <f t="shared" si="12"/>
        <v>27</v>
      </c>
      <c r="B34" s="32">
        <v>20</v>
      </c>
      <c r="C34" s="4" t="s">
        <v>70</v>
      </c>
      <c r="D34" s="32">
        <v>625</v>
      </c>
      <c r="E34" s="52">
        <f t="shared" si="10"/>
        <v>181.05446118192353</v>
      </c>
      <c r="F34" s="52">
        <v>1598</v>
      </c>
      <c r="G34" s="17">
        <f>(D34-F34)/F34</f>
        <v>-0.6088861076345432</v>
      </c>
      <c r="H34" s="32">
        <v>49</v>
      </c>
      <c r="I34" s="31">
        <v>2</v>
      </c>
      <c r="J34" s="29">
        <f t="shared" si="11"/>
        <v>24.5</v>
      </c>
      <c r="K34" s="31">
        <v>1</v>
      </c>
      <c r="L34" s="52"/>
      <c r="M34" s="31">
        <v>98973</v>
      </c>
      <c r="N34" s="31">
        <v>7089</v>
      </c>
      <c r="O34" s="52">
        <f t="shared" si="13"/>
        <v>28671.20509849363</v>
      </c>
      <c r="P34" s="54">
        <v>41530</v>
      </c>
      <c r="Q34" s="38" t="s">
        <v>27</v>
      </c>
      <c r="R34" s="15"/>
    </row>
    <row r="35" spans="1:18" ht="25.5" customHeight="1">
      <c r="A35" s="43">
        <f t="shared" si="12"/>
        <v>28</v>
      </c>
      <c r="B35" s="58" t="s">
        <v>20</v>
      </c>
      <c r="C35" s="4" t="s">
        <v>78</v>
      </c>
      <c r="D35" s="32">
        <v>205</v>
      </c>
      <c r="E35" s="52">
        <f t="shared" si="10"/>
        <v>59.38586326767091</v>
      </c>
      <c r="F35" s="52" t="s">
        <v>20</v>
      </c>
      <c r="G35" s="17" t="s">
        <v>50</v>
      </c>
      <c r="H35" s="32">
        <v>41</v>
      </c>
      <c r="I35" s="31">
        <v>1</v>
      </c>
      <c r="J35" s="29">
        <f t="shared" si="11"/>
        <v>41</v>
      </c>
      <c r="K35" s="31">
        <v>1</v>
      </c>
      <c r="L35" s="52"/>
      <c r="M35" s="31">
        <v>383924.5</v>
      </c>
      <c r="N35" s="31">
        <v>29563</v>
      </c>
      <c r="O35" s="52">
        <f t="shared" si="13"/>
        <v>111217.98957126304</v>
      </c>
      <c r="P35" s="54">
        <v>41509</v>
      </c>
      <c r="Q35" s="38" t="s">
        <v>12</v>
      </c>
      <c r="R35" s="15"/>
    </row>
    <row r="36" spans="1:18" ht="25.5" customHeight="1">
      <c r="A36" s="43">
        <f t="shared" si="12"/>
        <v>29</v>
      </c>
      <c r="B36" s="58">
        <v>26</v>
      </c>
      <c r="C36" s="4" t="s">
        <v>51</v>
      </c>
      <c r="D36" s="32">
        <v>203.5</v>
      </c>
      <c r="E36" s="52">
        <f t="shared" si="10"/>
        <v>58.9513325608343</v>
      </c>
      <c r="F36" s="52">
        <v>168</v>
      </c>
      <c r="G36" s="17">
        <f>(D36-F36)/F36</f>
        <v>0.2113095238095238</v>
      </c>
      <c r="H36" s="32">
        <v>37</v>
      </c>
      <c r="I36" s="31">
        <v>2</v>
      </c>
      <c r="J36" s="29">
        <f t="shared" si="11"/>
        <v>18.5</v>
      </c>
      <c r="K36" s="31">
        <v>2</v>
      </c>
      <c r="L36" s="52"/>
      <c r="M36" s="32">
        <v>830848.5</v>
      </c>
      <c r="N36" s="52">
        <v>65508</v>
      </c>
      <c r="O36" s="52">
        <f t="shared" si="13"/>
        <v>240686.12398609502</v>
      </c>
      <c r="P36" s="54">
        <v>41488</v>
      </c>
      <c r="Q36" s="56" t="s">
        <v>61</v>
      </c>
      <c r="R36" s="15"/>
    </row>
    <row r="37" spans="1:18" ht="25.5" customHeight="1">
      <c r="A37" s="43">
        <f t="shared" si="12"/>
        <v>30</v>
      </c>
      <c r="B37" s="49" t="s">
        <v>68</v>
      </c>
      <c r="C37" s="4" t="s">
        <v>38</v>
      </c>
      <c r="D37" s="32">
        <v>163</v>
      </c>
      <c r="E37" s="52">
        <f t="shared" si="10"/>
        <v>47.21900347624565</v>
      </c>
      <c r="F37" s="52" t="s">
        <v>20</v>
      </c>
      <c r="G37" s="17" t="s">
        <v>50</v>
      </c>
      <c r="H37" s="32">
        <v>30</v>
      </c>
      <c r="I37" s="31">
        <v>1</v>
      </c>
      <c r="J37" s="29">
        <f t="shared" si="11"/>
        <v>30</v>
      </c>
      <c r="K37" s="31">
        <v>1</v>
      </c>
      <c r="L37" s="52">
        <v>77</v>
      </c>
      <c r="M37" s="32">
        <v>1858364.08</v>
      </c>
      <c r="N37" s="52">
        <v>147864</v>
      </c>
      <c r="O37" s="52">
        <f t="shared" si="13"/>
        <v>538344.1714947857</v>
      </c>
      <c r="P37" s="55">
        <v>41075</v>
      </c>
      <c r="Q37" s="38" t="s">
        <v>29</v>
      </c>
      <c r="R37" s="15"/>
    </row>
    <row r="38" spans="1:17" ht="27" customHeight="1">
      <c r="A38" s="43"/>
      <c r="B38" s="49"/>
      <c r="C38" s="12" t="s">
        <v>66</v>
      </c>
      <c r="D38" s="13">
        <f>SUM(D28:D37)+D26</f>
        <v>1522061.67</v>
      </c>
      <c r="E38" s="53">
        <f>SUM(E28:E37)+E26</f>
        <v>440921.68887601385</v>
      </c>
      <c r="F38" s="13">
        <v>808595.7600000001</v>
      </c>
      <c r="G38" s="14">
        <f>(D38-F38)/F38</f>
        <v>0.8823517823046706</v>
      </c>
      <c r="H38" s="53">
        <f>SUM(H28:H37)+H26</f>
        <v>105145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58" t="s">
        <v>20</v>
      </c>
      <c r="C40" s="4" t="s">
        <v>79</v>
      </c>
      <c r="D40" s="32">
        <v>126</v>
      </c>
      <c r="E40" s="52">
        <f>D40/3.452</f>
        <v>36.50057937427578</v>
      </c>
      <c r="F40" s="52" t="s">
        <v>20</v>
      </c>
      <c r="G40" s="17" t="s">
        <v>50</v>
      </c>
      <c r="H40" s="32">
        <v>16</v>
      </c>
      <c r="I40" s="31">
        <v>2</v>
      </c>
      <c r="J40" s="29">
        <f>H40/I40</f>
        <v>8</v>
      </c>
      <c r="K40" s="31">
        <v>1</v>
      </c>
      <c r="L40" s="52"/>
      <c r="M40" s="32">
        <v>357334</v>
      </c>
      <c r="N40" s="52">
        <v>29009</v>
      </c>
      <c r="O40" s="52">
        <f>M40/3.452</f>
        <v>103515.06373117033</v>
      </c>
      <c r="P40" s="55">
        <v>41515</v>
      </c>
      <c r="Q40" s="38" t="s">
        <v>80</v>
      </c>
      <c r="R40" s="15"/>
    </row>
    <row r="41" spans="1:18" ht="25.5" customHeight="1">
      <c r="A41" s="43">
        <f>A40+1</f>
        <v>32</v>
      </c>
      <c r="B41" s="49">
        <v>27</v>
      </c>
      <c r="C41" s="4" t="s">
        <v>2</v>
      </c>
      <c r="D41" s="32">
        <v>48</v>
      </c>
      <c r="E41" s="52">
        <f>D41/3.452</f>
        <v>13.904982618771728</v>
      </c>
      <c r="F41" s="52">
        <v>42</v>
      </c>
      <c r="G41" s="17">
        <f>(D41-F41)/F41</f>
        <v>0.14285714285714285</v>
      </c>
      <c r="H41" s="32">
        <v>8</v>
      </c>
      <c r="I41" s="31">
        <v>2</v>
      </c>
      <c r="J41" s="29">
        <f>H41/I41</f>
        <v>4</v>
      </c>
      <c r="K41" s="31">
        <v>2</v>
      </c>
      <c r="L41" s="52"/>
      <c r="M41" s="32">
        <v>28095.5</v>
      </c>
      <c r="N41" s="52">
        <v>2216</v>
      </c>
      <c r="O41" s="52">
        <f>M41/3.452</f>
        <v>8138.904982618772</v>
      </c>
      <c r="P41" s="54">
        <v>41330</v>
      </c>
      <c r="Q41" s="38" t="s">
        <v>3</v>
      </c>
      <c r="R41" s="15"/>
    </row>
    <row r="42" spans="1:18" ht="25.5" customHeight="1">
      <c r="A42" s="43">
        <f>A41+1</f>
        <v>33</v>
      </c>
      <c r="B42" s="49" t="s">
        <v>68</v>
      </c>
      <c r="C42" s="4" t="s">
        <v>34</v>
      </c>
      <c r="D42" s="32">
        <v>33</v>
      </c>
      <c r="E42" s="52">
        <f>D42/3.452</f>
        <v>9.559675550405561</v>
      </c>
      <c r="F42" s="52" t="s">
        <v>20</v>
      </c>
      <c r="G42" s="17" t="s">
        <v>50</v>
      </c>
      <c r="H42" s="32">
        <v>6</v>
      </c>
      <c r="I42" s="31">
        <v>1</v>
      </c>
      <c r="J42" s="29">
        <f>H42/I42</f>
        <v>6</v>
      </c>
      <c r="K42" s="31">
        <v>1</v>
      </c>
      <c r="L42" s="52">
        <v>39</v>
      </c>
      <c r="M42" s="32">
        <v>329425.75</v>
      </c>
      <c r="N42" s="52">
        <v>21384</v>
      </c>
      <c r="O42" s="52">
        <f>M42/3.452</f>
        <v>95430.40266512167</v>
      </c>
      <c r="P42" s="54">
        <v>41341</v>
      </c>
      <c r="Q42" s="38" t="s">
        <v>0</v>
      </c>
      <c r="R42" s="15"/>
    </row>
    <row r="43" spans="1:17" ht="27" customHeight="1">
      <c r="A43" s="43"/>
      <c r="B43" s="49"/>
      <c r="C43" s="12" t="s">
        <v>46</v>
      </c>
      <c r="D43" s="53">
        <f>SUM(D40:D42)+D38</f>
        <v>1522268.67</v>
      </c>
      <c r="E43" s="53">
        <f>SUM(E40:E42)+E38</f>
        <v>440981.6541135573</v>
      </c>
      <c r="F43" s="53">
        <v>808595.7600000001</v>
      </c>
      <c r="G43" s="14">
        <f>(D43-F43)/F43</f>
        <v>0.8826077816683081</v>
      </c>
      <c r="H43" s="53">
        <f>SUM(H40:H42)+H38</f>
        <v>105175</v>
      </c>
      <c r="I43" s="53"/>
      <c r="J43" s="33"/>
      <c r="K43" s="35"/>
      <c r="L43" s="33"/>
      <c r="M43" s="36"/>
      <c r="N43" s="36"/>
      <c r="O43" s="36"/>
      <c r="P43" s="37"/>
      <c r="Q43" s="46"/>
    </row>
    <row r="44" spans="1:17" ht="12" customHeight="1">
      <c r="A44" s="47"/>
      <c r="B44" s="51"/>
      <c r="C44" s="9"/>
      <c r="D44" s="10"/>
      <c r="E44" s="10"/>
      <c r="F44" s="10"/>
      <c r="G44" s="22"/>
      <c r="H44" s="21"/>
      <c r="I44" s="23"/>
      <c r="J44" s="23"/>
      <c r="K44" s="34"/>
      <c r="L44" s="23"/>
      <c r="M44" s="24"/>
      <c r="N44" s="24"/>
      <c r="O44" s="24"/>
      <c r="P44" s="11"/>
      <c r="Q44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2013-12-09T11:51:11Z</dcterms:modified>
  <cp:category/>
  <cp:version/>
  <cp:contentType/>
  <cp:contentStatus/>
</cp:coreProperties>
</file>