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<sst xmlns="http://schemas.openxmlformats.org/spreadsheetml/2006/main" count="65" uniqueCount="41">
  <si>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</si>
  <si>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</si>
  <si>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</si>
  <si>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</si>
  <si>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</si>
  <si>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</si>
  <si>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</si>
  <si>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</si>
  <si>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</si>
  <si>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</si>
  <si>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</si>
  <si>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</si>
  <si>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</si>
  <si>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</si>
  <si>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</si>
  <si>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</si>
  <si>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</si>
  <si>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</si>
  <si>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</si>
  <si>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</si>
  <si>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</si>
  <si>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</si>
  <si>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</si>
  <si>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</si>
  <si>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Sherlock Holmes</t>
  </si>
  <si>
    <t>32+1</t>
  </si>
  <si>
    <t>Did You Hear about the Morgans</t>
  </si>
  <si>
    <t>InerCom</t>
  </si>
  <si>
    <t>27+1</t>
  </si>
  <si>
    <t>It's Complicated</t>
  </si>
  <si>
    <t>UIP</t>
  </si>
  <si>
    <t>31+1</t>
  </si>
  <si>
    <t>Old Dogs</t>
  </si>
  <si>
    <t>Forum Hungary</t>
  </si>
  <si>
    <t>Alvin and the Chipmunks: he Squeakuel</t>
  </si>
  <si>
    <t>The Imaginarium of DoctorParnassus</t>
  </si>
  <si>
    <t>Budapest Film</t>
  </si>
  <si>
    <t>The Princess and the Frog</t>
  </si>
  <si>
    <t>A Perfect Getaway</t>
  </si>
  <si>
    <t>Palace Pictures</t>
  </si>
  <si>
    <t>The Box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</si>
</sst>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0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190" fontId="16" fillId="25" borderId="26" xfId="39" applyNumberFormat="1" applyFont="1" applyFill="1" applyBorder="1" applyAlignment="1">
      <alignment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0" fontId="14" fillId="25" borderId="26" xfId="39" applyNumberFormat="1" applyFont="1" applyFill="1" applyBorder="1" applyAlignment="1">
      <alignment horizontal="center"/>
    </xf>
    <xf numFmtId="190" fontId="14" fillId="0" borderId="26" xfId="39" applyNumberFormat="1" applyFont="1" applyBorder="1" applyAlignment="1">
      <alignment horizontal="center"/>
    </xf>
    <xf numFmtId="190" fontId="14" fillId="0" borderId="26" xfId="39" applyNumberFormat="1" applyFont="1" applyBorder="1" applyAlignment="1">
      <alignment/>
    </xf>
    <xf numFmtId="190" fontId="16" fillId="0" borderId="26" xfId="39" applyNumberFormat="1" applyFont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35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/>
    </xf>
    <xf numFmtId="3" fontId="17" fillId="25" borderId="26" xfId="40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190" fontId="14" fillId="25" borderId="26" xfId="4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784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20</xdr:col>
      <xdr:colOff>142875</xdr:colOff>
      <xdr:row>0</xdr:row>
      <xdr:rowOff>447675</xdr:rowOff>
    </xdr:from>
    <xdr:to>
      <xdr:col>24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35250" y="447675"/>
          <a:ext cx="27813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JANUARY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65" zoomScaleNormal="65" zoomScalePageLayoutView="0" workbookViewId="0" topLeftCell="A1">
      <selection activeCell="I17" sqref="I1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57421875" style="0" customWidth="1"/>
    <col min="4" max="4" width="13.14062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3.28125" style="0" customWidth="1"/>
    <col min="16" max="16" width="8.8515625" style="0" customWidth="1"/>
    <col min="17" max="17" width="13.7109375" style="0" customWidth="1"/>
    <col min="18" max="18" width="9.421875" style="0" bestFit="1" customWidth="1"/>
    <col min="19" max="19" width="6.7109375" style="0" customWidth="1"/>
    <col min="20" max="20" width="15.140625" style="0" customWidth="1"/>
    <col min="21" max="21" width="7.8515625" style="0" customWidth="1"/>
    <col min="22" max="22" width="17.8515625" style="0" customWidth="1"/>
    <col min="23" max="23" width="11.28125" style="0" customWidth="1"/>
    <col min="24" max="24" width="6.7109375" style="0" customWidth="1"/>
  </cols>
  <sheetData>
    <row r="1" spans="1:24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8"/>
      <c r="U1" s="4"/>
      <c r="V1" s="9"/>
      <c r="W1" s="9"/>
      <c r="X1" s="10"/>
    </row>
    <row r="2" spans="1:24" ht="18">
      <c r="A2" s="11"/>
      <c r="B2" s="12"/>
      <c r="C2" s="86" t="s">
        <v>0</v>
      </c>
      <c r="D2" s="88" t="s">
        <v>1</v>
      </c>
      <c r="E2" s="88" t="s">
        <v>2</v>
      </c>
      <c r="F2" s="77" t="s">
        <v>3</v>
      </c>
      <c r="G2" s="77" t="s">
        <v>4</v>
      </c>
      <c r="H2" s="77" t="s">
        <v>5</v>
      </c>
      <c r="I2" s="79" t="s">
        <v>17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 t="s">
        <v>10</v>
      </c>
      <c r="U2" s="79"/>
      <c r="V2" s="79" t="s">
        <v>11</v>
      </c>
      <c r="W2" s="79"/>
      <c r="X2" s="82"/>
    </row>
    <row r="3" spans="1:24" ht="30" customHeight="1">
      <c r="A3" s="13"/>
      <c r="B3" s="14"/>
      <c r="C3" s="87"/>
      <c r="D3" s="89"/>
      <c r="E3" s="90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5" t="s">
        <v>12</v>
      </c>
      <c r="U3" s="46" t="s">
        <v>15</v>
      </c>
      <c r="V3" s="42" t="s">
        <v>12</v>
      </c>
      <c r="W3" s="42" t="s">
        <v>13</v>
      </c>
      <c r="X3" s="44" t="s">
        <v>14</v>
      </c>
    </row>
    <row r="4" spans="1:24" ht="30" customHeight="1">
      <c r="A4" s="39">
        <v>1</v>
      </c>
      <c r="B4" s="40"/>
      <c r="C4" s="53" t="s">
        <v>20</v>
      </c>
      <c r="D4" s="54">
        <v>40164</v>
      </c>
      <c r="E4" s="55" t="s">
        <v>21</v>
      </c>
      <c r="F4" s="56" t="s">
        <v>22</v>
      </c>
      <c r="G4" s="56" t="s">
        <v>23</v>
      </c>
      <c r="H4" s="56">
        <v>6</v>
      </c>
      <c r="I4" s="57">
        <v>10335440</v>
      </c>
      <c r="J4" s="57">
        <v>6973</v>
      </c>
      <c r="K4" s="57">
        <v>18275010</v>
      </c>
      <c r="L4" s="57">
        <v>12322</v>
      </c>
      <c r="M4" s="57">
        <v>38335055</v>
      </c>
      <c r="N4" s="57">
        <v>26191</v>
      </c>
      <c r="O4" s="57">
        <v>30218400</v>
      </c>
      <c r="P4" s="57">
        <v>20184</v>
      </c>
      <c r="Q4" s="58">
        <f>+I4+K4+M4+O4</f>
        <v>97163905</v>
      </c>
      <c r="R4" s="58">
        <f>+J4+L4+N4+P4</f>
        <v>65670</v>
      </c>
      <c r="S4" s="59">
        <f aca="true" t="shared" si="0" ref="S4:S13">IF(Q4&lt;&gt;0,Q4/R4,"")</f>
        <v>1479.5782701385717</v>
      </c>
      <c r="T4" s="60">
        <v>105451640</v>
      </c>
      <c r="U4" s="61">
        <f>IF(T4&lt;&gt;0,-(T4-Q4)/T4,"")</f>
        <v>-0.07859275588317072</v>
      </c>
      <c r="V4" s="62">
        <v>1066463750</v>
      </c>
      <c r="W4" s="62">
        <v>749153</v>
      </c>
      <c r="X4" s="49">
        <f aca="true" t="shared" si="1" ref="X4:X13">V4/W4</f>
        <v>1423.5593396809463</v>
      </c>
    </row>
    <row r="5" spans="1:24" ht="30" customHeight="1">
      <c r="A5" s="39">
        <v>2</v>
      </c>
      <c r="B5" s="40"/>
      <c r="C5" s="63" t="s">
        <v>24</v>
      </c>
      <c r="D5" s="54">
        <v>40185</v>
      </c>
      <c r="E5" s="64" t="s">
        <v>21</v>
      </c>
      <c r="F5" s="65" t="s">
        <v>25</v>
      </c>
      <c r="G5" s="65" t="s">
        <v>23</v>
      </c>
      <c r="H5" s="65">
        <v>3</v>
      </c>
      <c r="I5" s="66">
        <v>3187505</v>
      </c>
      <c r="J5" s="66">
        <v>2840</v>
      </c>
      <c r="K5" s="57">
        <v>5944910</v>
      </c>
      <c r="L5" s="57">
        <v>5149</v>
      </c>
      <c r="M5" s="57">
        <v>12951510</v>
      </c>
      <c r="N5" s="57">
        <v>10827</v>
      </c>
      <c r="O5" s="57">
        <v>7400480</v>
      </c>
      <c r="P5" s="57">
        <v>6120</v>
      </c>
      <c r="Q5" s="58">
        <f aca="true" t="shared" si="2" ref="Q5:R13">+I5+K5+M5+O5</f>
        <v>29484405</v>
      </c>
      <c r="R5" s="58">
        <f t="shared" si="2"/>
        <v>24936</v>
      </c>
      <c r="S5" s="59">
        <f t="shared" si="0"/>
        <v>1182.4031520692974</v>
      </c>
      <c r="T5" s="60">
        <v>46223315</v>
      </c>
      <c r="U5" s="61">
        <f>IF(T5&lt;&gt;0,-(T5-Q5)/T5,"")</f>
        <v>-0.3621313183617402</v>
      </c>
      <c r="V5" s="62">
        <v>186310180</v>
      </c>
      <c r="W5" s="62">
        <v>159211</v>
      </c>
      <c r="X5" s="49">
        <f t="shared" si="1"/>
        <v>1170.2092192122404</v>
      </c>
    </row>
    <row r="6" spans="1:24" ht="30" customHeight="1">
      <c r="A6" s="39">
        <v>3</v>
      </c>
      <c r="B6" s="40"/>
      <c r="C6" s="53" t="s">
        <v>26</v>
      </c>
      <c r="D6" s="54">
        <v>40192</v>
      </c>
      <c r="E6" s="55" t="s">
        <v>27</v>
      </c>
      <c r="F6" s="56" t="s">
        <v>28</v>
      </c>
      <c r="G6" s="56" t="s">
        <v>23</v>
      </c>
      <c r="H6" s="56">
        <v>2</v>
      </c>
      <c r="I6" s="67">
        <v>1702305</v>
      </c>
      <c r="J6" s="67">
        <v>1460</v>
      </c>
      <c r="K6" s="68">
        <v>3905015</v>
      </c>
      <c r="L6" s="68">
        <v>3363</v>
      </c>
      <c r="M6" s="68">
        <v>9499230</v>
      </c>
      <c r="N6" s="68">
        <v>8020</v>
      </c>
      <c r="O6" s="68">
        <v>5111830</v>
      </c>
      <c r="P6" s="68">
        <v>4293</v>
      </c>
      <c r="Q6" s="58">
        <f t="shared" si="2"/>
        <v>20218380</v>
      </c>
      <c r="R6" s="58">
        <f t="shared" si="2"/>
        <v>17136</v>
      </c>
      <c r="S6" s="59">
        <f t="shared" si="0"/>
        <v>1179.8774509803923</v>
      </c>
      <c r="T6" s="60">
        <v>31640130</v>
      </c>
      <c r="U6" s="61">
        <f>IF(T6&lt;&gt;0,-(T6-Q6)/T6,"")</f>
        <v>-0.3609893511815533</v>
      </c>
      <c r="V6" s="69">
        <v>58814285</v>
      </c>
      <c r="W6" s="69">
        <v>50408</v>
      </c>
      <c r="X6" s="49">
        <f t="shared" si="1"/>
        <v>1166.7648984288207</v>
      </c>
    </row>
    <row r="7" spans="1:24" ht="30" customHeight="1">
      <c r="A7" s="39">
        <v>4</v>
      </c>
      <c r="B7" s="40"/>
      <c r="C7" s="53" t="s">
        <v>29</v>
      </c>
      <c r="D7" s="54">
        <v>40171</v>
      </c>
      <c r="E7" s="55" t="s">
        <v>30</v>
      </c>
      <c r="F7" s="56" t="s">
        <v>31</v>
      </c>
      <c r="G7" s="56">
        <v>32</v>
      </c>
      <c r="H7" s="56">
        <v>5</v>
      </c>
      <c r="I7" s="70">
        <v>1131950</v>
      </c>
      <c r="J7" s="70">
        <v>999</v>
      </c>
      <c r="K7" s="71">
        <v>2630730</v>
      </c>
      <c r="L7" s="71">
        <v>2196</v>
      </c>
      <c r="M7" s="71">
        <v>5869220</v>
      </c>
      <c r="N7" s="71">
        <v>4800</v>
      </c>
      <c r="O7" s="71">
        <v>3558470</v>
      </c>
      <c r="P7" s="71">
        <v>2926</v>
      </c>
      <c r="Q7" s="58">
        <f t="shared" si="2"/>
        <v>13190370</v>
      </c>
      <c r="R7" s="58">
        <f t="shared" si="2"/>
        <v>10921</v>
      </c>
      <c r="S7" s="59">
        <f t="shared" si="0"/>
        <v>1207.7987363794525</v>
      </c>
      <c r="T7" s="60">
        <v>19133035</v>
      </c>
      <c r="U7" s="61">
        <f>IF(T7&lt;&gt;0,-(T7-Q7)/T7,"")</f>
        <v>-0.31059709032048494</v>
      </c>
      <c r="V7" s="47">
        <v>212978260</v>
      </c>
      <c r="W7" s="47">
        <v>182635</v>
      </c>
      <c r="X7" s="49">
        <f t="shared" si="1"/>
        <v>1166.141539135434</v>
      </c>
    </row>
    <row r="8" spans="1:24" ht="30" customHeight="1">
      <c r="A8" s="39">
        <v>5</v>
      </c>
      <c r="B8" s="40"/>
      <c r="C8" s="72" t="s">
        <v>32</v>
      </c>
      <c r="D8" s="54">
        <v>40199</v>
      </c>
      <c r="E8" s="55" t="s">
        <v>33</v>
      </c>
      <c r="F8" s="56">
        <v>12</v>
      </c>
      <c r="G8" s="56" t="s">
        <v>23</v>
      </c>
      <c r="H8" s="56">
        <v>1</v>
      </c>
      <c r="I8" s="71">
        <v>859780</v>
      </c>
      <c r="J8" s="71">
        <v>731</v>
      </c>
      <c r="K8" s="71">
        <v>1715910</v>
      </c>
      <c r="L8" s="71">
        <v>1431</v>
      </c>
      <c r="M8" s="71">
        <v>3754880</v>
      </c>
      <c r="N8" s="71">
        <v>3110</v>
      </c>
      <c r="O8" s="71">
        <v>2486750</v>
      </c>
      <c r="P8" s="71">
        <v>2050</v>
      </c>
      <c r="Q8" s="58">
        <f t="shared" si="2"/>
        <v>8817320</v>
      </c>
      <c r="R8" s="58">
        <f t="shared" si="2"/>
        <v>7322</v>
      </c>
      <c r="S8" s="59">
        <f t="shared" si="0"/>
        <v>1204.2228899207867</v>
      </c>
      <c r="T8" s="60">
        <v>0</v>
      </c>
      <c r="U8" s="61">
        <f>IF(T8&lt;&gt;0,-(T8-Q8)/T8,"")</f>
      </c>
      <c r="V8" s="47">
        <v>8817320</v>
      </c>
      <c r="W8" s="47">
        <v>7322</v>
      </c>
      <c r="X8" s="49">
        <f t="shared" si="1"/>
        <v>1204.2228899207867</v>
      </c>
    </row>
    <row r="9" spans="1:24" ht="30" customHeight="1">
      <c r="A9" s="39">
        <v>6</v>
      </c>
      <c r="B9" s="40"/>
      <c r="C9" s="53" t="s">
        <v>34</v>
      </c>
      <c r="D9" s="54">
        <v>40171</v>
      </c>
      <c r="E9" s="55" t="s">
        <v>21</v>
      </c>
      <c r="F9" s="56">
        <v>27</v>
      </c>
      <c r="G9" s="56" t="s">
        <v>23</v>
      </c>
      <c r="H9" s="56">
        <v>5</v>
      </c>
      <c r="I9" s="73">
        <v>221950</v>
      </c>
      <c r="J9" s="73">
        <v>250</v>
      </c>
      <c r="K9" s="73">
        <v>615040</v>
      </c>
      <c r="L9" s="73">
        <v>710</v>
      </c>
      <c r="M9" s="73">
        <v>3389150</v>
      </c>
      <c r="N9" s="73">
        <v>3167</v>
      </c>
      <c r="O9" s="73">
        <v>2790830</v>
      </c>
      <c r="P9" s="73">
        <v>2599</v>
      </c>
      <c r="Q9" s="58">
        <f t="shared" si="2"/>
        <v>7016970</v>
      </c>
      <c r="R9" s="58">
        <f t="shared" si="2"/>
        <v>6726</v>
      </c>
      <c r="S9" s="59">
        <f t="shared" si="0"/>
        <v>1043.2604817127565</v>
      </c>
      <c r="T9" s="60">
        <v>10431515</v>
      </c>
      <c r="U9" s="61">
        <f>IF(T9&lt;&gt;0,-(T9-Q9)/T9,"")</f>
        <v>-0.3273297311080893</v>
      </c>
      <c r="V9" s="62">
        <v>109755965</v>
      </c>
      <c r="W9" s="62">
        <v>104805</v>
      </c>
      <c r="X9" s="49">
        <f t="shared" si="1"/>
        <v>1047.2397786365154</v>
      </c>
    </row>
    <row r="10" spans="1:24" ht="30" customHeight="1">
      <c r="A10" s="39">
        <v>7</v>
      </c>
      <c r="B10" s="40"/>
      <c r="C10" s="53" t="s">
        <v>35</v>
      </c>
      <c r="D10" s="54">
        <v>40192</v>
      </c>
      <c r="E10" s="55" t="s">
        <v>36</v>
      </c>
      <c r="F10" s="56">
        <v>18</v>
      </c>
      <c r="G10" s="56" t="s">
        <v>23</v>
      </c>
      <c r="H10" s="56">
        <v>2</v>
      </c>
      <c r="I10" s="74">
        <v>1010645</v>
      </c>
      <c r="J10" s="74">
        <v>880</v>
      </c>
      <c r="K10" s="74">
        <v>1495190</v>
      </c>
      <c r="L10" s="74">
        <v>1272</v>
      </c>
      <c r="M10" s="74">
        <v>2555965</v>
      </c>
      <c r="N10" s="74">
        <v>2118</v>
      </c>
      <c r="O10" s="74">
        <v>1740150</v>
      </c>
      <c r="P10" s="74">
        <v>1458</v>
      </c>
      <c r="Q10" s="58">
        <f t="shared" si="2"/>
        <v>6801950</v>
      </c>
      <c r="R10" s="58">
        <f t="shared" si="2"/>
        <v>5728</v>
      </c>
      <c r="S10" s="59">
        <f t="shared" si="0"/>
        <v>1187.4912709497207</v>
      </c>
      <c r="T10" s="60">
        <v>11033650</v>
      </c>
      <c r="U10" s="61">
        <f>IF(T10&lt;&gt;0,-(T10-Q10)/T10,"")</f>
        <v>-0.3835267567849261</v>
      </c>
      <c r="V10" s="60">
        <v>21635905</v>
      </c>
      <c r="W10" s="47">
        <v>18771</v>
      </c>
      <c r="X10" s="49">
        <f t="shared" si="1"/>
        <v>1152.6239944595386</v>
      </c>
    </row>
    <row r="11" spans="1:24" ht="30" customHeight="1">
      <c r="A11" s="39">
        <v>8</v>
      </c>
      <c r="B11" s="40"/>
      <c r="C11" s="72" t="s">
        <v>37</v>
      </c>
      <c r="D11" s="54">
        <v>40171</v>
      </c>
      <c r="E11" s="55" t="s">
        <v>33</v>
      </c>
      <c r="F11" s="56">
        <v>38</v>
      </c>
      <c r="G11" s="56" t="s">
        <v>23</v>
      </c>
      <c r="H11" s="56">
        <v>5</v>
      </c>
      <c r="I11" s="71">
        <v>251640</v>
      </c>
      <c r="J11" s="71">
        <v>340</v>
      </c>
      <c r="K11" s="71">
        <v>638090</v>
      </c>
      <c r="L11" s="71">
        <v>640</v>
      </c>
      <c r="M11" s="71">
        <v>3134705</v>
      </c>
      <c r="N11" s="71">
        <v>2948</v>
      </c>
      <c r="O11" s="71">
        <v>2769560</v>
      </c>
      <c r="P11" s="71">
        <v>2604</v>
      </c>
      <c r="Q11" s="58">
        <f t="shared" si="2"/>
        <v>6793995</v>
      </c>
      <c r="R11" s="58">
        <f t="shared" si="2"/>
        <v>6532</v>
      </c>
      <c r="S11" s="59">
        <f t="shared" si="0"/>
        <v>1040.1094611145131</v>
      </c>
      <c r="T11" s="60">
        <v>9818765</v>
      </c>
      <c r="U11" s="61">
        <f>IF(T11&lt;&gt;0,-(T11-Q11)/T11,"")</f>
        <v>-0.3080601277248208</v>
      </c>
      <c r="V11" s="47">
        <v>152552810</v>
      </c>
      <c r="W11" s="47">
        <v>145450</v>
      </c>
      <c r="X11" s="49">
        <f t="shared" si="1"/>
        <v>1048.8333447920247</v>
      </c>
    </row>
    <row r="12" spans="1:24" ht="30" customHeight="1">
      <c r="A12" s="39">
        <v>9</v>
      </c>
      <c r="B12" s="40"/>
      <c r="C12" s="72" t="s">
        <v>38</v>
      </c>
      <c r="D12" s="54">
        <v>40199</v>
      </c>
      <c r="E12" s="55" t="s">
        <v>39</v>
      </c>
      <c r="F12" s="56">
        <v>15</v>
      </c>
      <c r="G12" s="56" t="s">
        <v>23</v>
      </c>
      <c r="H12" s="56">
        <v>1</v>
      </c>
      <c r="I12" s="71">
        <v>740480</v>
      </c>
      <c r="J12" s="71">
        <v>603</v>
      </c>
      <c r="K12" s="71">
        <v>1206050</v>
      </c>
      <c r="L12" s="71">
        <v>1010</v>
      </c>
      <c r="M12" s="71">
        <v>2326320</v>
      </c>
      <c r="N12" s="71">
        <v>1877</v>
      </c>
      <c r="O12" s="71">
        <v>1426300</v>
      </c>
      <c r="P12" s="71">
        <v>1134</v>
      </c>
      <c r="Q12" s="58">
        <f t="shared" si="2"/>
        <v>5699150</v>
      </c>
      <c r="R12" s="58">
        <f t="shared" si="2"/>
        <v>4624</v>
      </c>
      <c r="S12" s="59">
        <f t="shared" si="0"/>
        <v>1232.5151384083044</v>
      </c>
      <c r="T12" s="60">
        <v>0</v>
      </c>
      <c r="U12" s="61">
        <f>IF(T12&lt;&gt;0,-(T12-Q12)/T12,"")</f>
      </c>
      <c r="V12" s="47">
        <v>5699150</v>
      </c>
      <c r="W12" s="47">
        <v>4624</v>
      </c>
      <c r="X12" s="49">
        <f t="shared" si="1"/>
        <v>1232.5151384083044</v>
      </c>
    </row>
    <row r="13" spans="1:24" ht="30" customHeight="1">
      <c r="A13" s="39">
        <v>10</v>
      </c>
      <c r="B13" s="40"/>
      <c r="C13" s="53" t="s">
        <v>40</v>
      </c>
      <c r="D13" s="54">
        <v>40199</v>
      </c>
      <c r="E13" s="55" t="s">
        <v>36</v>
      </c>
      <c r="F13" s="56">
        <v>18</v>
      </c>
      <c r="G13" s="56" t="s">
        <v>23</v>
      </c>
      <c r="H13" s="56">
        <v>1</v>
      </c>
      <c r="I13" s="75">
        <v>673225</v>
      </c>
      <c r="J13" s="75">
        <v>556</v>
      </c>
      <c r="K13" s="75">
        <v>1110645</v>
      </c>
      <c r="L13" s="75">
        <v>926</v>
      </c>
      <c r="M13" s="75">
        <v>2105780</v>
      </c>
      <c r="N13" s="75">
        <v>1745</v>
      </c>
      <c r="O13" s="76">
        <v>1620525</v>
      </c>
      <c r="P13" s="76">
        <v>1318</v>
      </c>
      <c r="Q13" s="58">
        <f t="shared" si="2"/>
        <v>5510175</v>
      </c>
      <c r="R13" s="58">
        <f t="shared" si="2"/>
        <v>4545</v>
      </c>
      <c r="S13" s="59">
        <f t="shared" si="0"/>
        <v>1212.3597359735973</v>
      </c>
      <c r="T13" s="60">
        <v>0</v>
      </c>
      <c r="U13" s="61">
        <f>IF(T13&lt;&gt;0,-(T13-Q13)/T13,"")</f>
      </c>
      <c r="V13" s="47">
        <v>5522175</v>
      </c>
      <c r="W13" s="47">
        <v>4569</v>
      </c>
      <c r="X13" s="49">
        <f t="shared" si="1"/>
        <v>1208.617859487853</v>
      </c>
    </row>
    <row r="14" spans="1:24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0"/>
      <c r="T14" s="50"/>
      <c r="U14" s="50"/>
      <c r="V14" s="50"/>
      <c r="W14" s="50"/>
      <c r="X14" s="50"/>
    </row>
    <row r="15" spans="1:24" ht="17.25" thickBot="1">
      <c r="A15" s="22"/>
      <c r="B15" s="83" t="s">
        <v>16</v>
      </c>
      <c r="C15" s="84"/>
      <c r="D15" s="84"/>
      <c r="E15" s="85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8">
        <f>SUM(Q4:Q14)</f>
        <v>200696620</v>
      </c>
      <c r="R15" s="27">
        <f>SUM(R4:R14)</f>
        <v>154140</v>
      </c>
      <c r="S15" s="48">
        <f>Q15/R15</f>
        <v>1302.0411314389517</v>
      </c>
      <c r="T15" s="38">
        <v>245660212</v>
      </c>
      <c r="U15" s="37">
        <f>IF(T15&lt;&gt;0,-(T15-Q15)/T15,"")</f>
        <v>-0.18303164209595324</v>
      </c>
      <c r="V15" s="28"/>
      <c r="W15" s="29"/>
      <c r="X15" s="30"/>
    </row>
    <row r="16" spans="1:24" ht="18">
      <c r="A16" s="31"/>
      <c r="B16" s="32"/>
      <c r="C16" s="33" t="s">
        <v>19</v>
      </c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80" t="s">
        <v>18</v>
      </c>
      <c r="U16" s="80"/>
      <c r="V16" s="80"/>
      <c r="W16" s="80"/>
      <c r="X16" s="80"/>
    </row>
    <row r="17" spans="1:24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81"/>
      <c r="U17" s="81"/>
      <c r="V17" s="81"/>
      <c r="W17" s="81"/>
      <c r="X17" s="81"/>
    </row>
    <row r="18" spans="1:24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81"/>
      <c r="U18" s="81"/>
      <c r="V18" s="81"/>
      <c r="W18" s="81"/>
      <c r="X18" s="81"/>
    </row>
  </sheetData>
  <sheetProtection/>
  <mergeCells count="15">
    <mergeCell ref="M2:N2"/>
    <mergeCell ref="O2:P2"/>
    <mergeCell ref="B15:E15"/>
    <mergeCell ref="C2:C3"/>
    <mergeCell ref="D2:D3"/>
    <mergeCell ref="E2:E3"/>
    <mergeCell ref="T16:X18"/>
    <mergeCell ref="Q2:S2"/>
    <mergeCell ref="T2:U2"/>
    <mergeCell ref="V2:X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2010-01-26T11:30:54Z</dcterms:modified>
  <cp:category/>
  <cp:version/>
  <cp:contentType/>
  <cp:contentStatus/>
</cp:coreProperties>
</file>