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48" sheetId="1" r:id="rId1"/>
  </sheets>
  <definedNames/>
  <calcPr fullCalcOnLoad="1"/>
</workbook>
</file>

<file path=xl/sharedStrings.xml><?xml version="1.0" encoding="utf-8"?>
<sst xmlns="http://schemas.openxmlformats.org/spreadsheetml/2006/main" count="77" uniqueCount="49">
  <si>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</si>
  <si>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</si>
  <si>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</si>
  <si>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</si>
  <si>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</si>
  <si>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</si>
  <si>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</si>
  <si>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</si>
  <si>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</si>
  <si>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</si>
  <si>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</si>
  <si>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</si>
  <si>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</si>
  <si>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</si>
  <si>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</si>
  <si>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</si>
  <si>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</si>
  <si>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</si>
  <si>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</si>
  <si>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</si>
  <si>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</si>
  <si>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Scherlock Holmes: A Game of Shadows</t>
  </si>
  <si>
    <t>InterCom</t>
  </si>
  <si>
    <t>40+1</t>
  </si>
  <si>
    <t>n/a</t>
  </si>
  <si>
    <t>Jack and Jill</t>
  </si>
  <si>
    <t>29.12.2011</t>
  </si>
  <si>
    <t>34+1</t>
  </si>
  <si>
    <t>Happy Feet 2 in 3D</t>
  </si>
  <si>
    <t>22.12.2011</t>
  </si>
  <si>
    <t>19+28+1</t>
  </si>
  <si>
    <t>Puss In Boots</t>
  </si>
  <si>
    <t>01.12.2011</t>
  </si>
  <si>
    <t>UIP</t>
  </si>
  <si>
    <t>22+1+33+1+1</t>
  </si>
  <si>
    <t>Mission: Impossible Ghost Protocol</t>
  </si>
  <si>
    <t>15.12.2011</t>
  </si>
  <si>
    <t>34+2+1</t>
  </si>
  <si>
    <t>New Year's Eve</t>
  </si>
  <si>
    <t>08.12.2011</t>
  </si>
  <si>
    <t>32+1</t>
  </si>
  <si>
    <t>Alvin and the Chipmunks: Chip-Wrecked</t>
  </si>
  <si>
    <t>26+1</t>
  </si>
  <si>
    <t>The Darkest Hour</t>
  </si>
  <si>
    <t>Intouchables</t>
  </si>
  <si>
    <t>Budapest Film</t>
  </si>
  <si>
    <t>S.O.S. Love (local)</t>
  </si>
  <si>
    <t>Forum Hungary</t>
  </si>
  <si>
    <t>14+28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</si>
</sst>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39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9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23" borderId="0" applyNumberFormat="0" applyBorder="0" applyAlignment="0" applyProtection="0"/>
    <xf numFmtId="0" fontId="33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5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15" fillId="25" borderId="26" xfId="0" applyFont="1" applyFill="1" applyBorder="1" applyAlignment="1" applyProtection="1">
      <alignment vertical="center"/>
      <protection locked="0"/>
    </xf>
    <xf numFmtId="189" fontId="15" fillId="25" borderId="26" xfId="0" applyNumberFormat="1" applyFont="1" applyFill="1" applyBorder="1" applyAlignment="1" applyProtection="1">
      <alignment horizontal="center" vertical="center"/>
      <protection locked="0"/>
    </xf>
    <xf numFmtId="0" fontId="15" fillId="25" borderId="26" xfId="0" applyFont="1" applyFill="1" applyBorder="1" applyAlignment="1" applyProtection="1">
      <alignment horizontal="left" vertical="center"/>
      <protection locked="0"/>
    </xf>
    <xf numFmtId="0" fontId="14" fillId="25" borderId="26" xfId="0" applyFont="1" applyFill="1" applyBorder="1" applyAlignment="1" applyProtection="1">
      <alignment horizontal="center" vertical="center"/>
      <protection locked="0"/>
    </xf>
    <xf numFmtId="3" fontId="16" fillId="25" borderId="26" xfId="0" applyNumberFormat="1" applyFont="1" applyFill="1" applyBorder="1" applyAlignment="1">
      <alignment/>
    </xf>
    <xf numFmtId="0" fontId="34" fillId="25" borderId="26" xfId="0" applyFont="1" applyFill="1" applyBorder="1" applyAlignment="1">
      <alignment vertical="center"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5" applyNumberFormat="1" applyFont="1" applyFill="1" applyBorder="1" applyAlignment="1" applyProtection="1">
      <alignment horizontal="right"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0" fontId="14" fillId="25" borderId="26" xfId="0" applyNumberFormat="1" applyFont="1" applyFill="1" applyBorder="1" applyAlignment="1" applyProtection="1">
      <alignment vertical="center"/>
      <protection locked="0"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198" fontId="14" fillId="25" borderId="26" xfId="39" applyNumberFormat="1" applyFont="1" applyFill="1" applyBorder="1" applyAlignment="1">
      <alignment/>
    </xf>
    <xf numFmtId="3" fontId="16" fillId="25" borderId="26" xfId="39" applyNumberFormat="1" applyFont="1" applyFill="1" applyBorder="1" applyAlignment="1" applyProtection="1">
      <alignment horizontal="right"/>
      <protection/>
    </xf>
    <xf numFmtId="3" fontId="14" fillId="25" borderId="26" xfId="55" applyNumberFormat="1" applyFont="1" applyFill="1" applyBorder="1" applyAlignment="1" applyProtection="1">
      <alignment horizontal="right"/>
      <protection/>
    </xf>
    <xf numFmtId="3" fontId="16" fillId="25" borderId="26" xfId="0" applyNumberFormat="1" applyFont="1" applyFill="1" applyBorder="1" applyAlignment="1">
      <alignment horizontal="right"/>
    </xf>
    <xf numFmtId="191" fontId="14" fillId="25" borderId="26" xfId="55" applyNumberFormat="1" applyFont="1" applyFill="1" applyBorder="1" applyAlignment="1" applyProtection="1">
      <alignment horizontal="right"/>
      <protection/>
    </xf>
    <xf numFmtId="198" fontId="16" fillId="25" borderId="26" xfId="39" applyNumberFormat="1" applyFont="1" applyFill="1" applyBorder="1" applyAlignment="1">
      <alignment/>
    </xf>
    <xf numFmtId="3" fontId="14" fillId="25" borderId="26" xfId="0" applyNumberFormat="1" applyFont="1" applyFill="1" applyBorder="1" applyAlignment="1">
      <alignment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3" fontId="14" fillId="0" borderId="26" xfId="40" applyNumberFormat="1" applyFont="1" applyFill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8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Percent" xfId="55"/>
    <cellStyle name="Rossz" xfId="56"/>
    <cellStyle name="Semleges" xfId="57"/>
    <cellStyle name="Számítá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856422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6125825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1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5-8 JANUARY 2012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C10" sqref="C10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40.8515625" style="0" customWidth="1"/>
    <col min="4" max="4" width="15.421875" style="0" customWidth="1"/>
    <col min="5" max="5" width="16.5742187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2.421875" style="0" customWidth="1"/>
    <col min="15" max="15" width="13.28125" style="0" customWidth="1"/>
    <col min="16" max="16" width="8.8515625" style="0" customWidth="1"/>
    <col min="17" max="17" width="15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0" t="s">
        <v>0</v>
      </c>
      <c r="D2" s="82" t="s">
        <v>1</v>
      </c>
      <c r="E2" s="82" t="s">
        <v>2</v>
      </c>
      <c r="F2" s="85" t="s">
        <v>3</v>
      </c>
      <c r="G2" s="85" t="s">
        <v>4</v>
      </c>
      <c r="H2" s="85" t="s">
        <v>5</v>
      </c>
      <c r="I2" s="75" t="s">
        <v>18</v>
      </c>
      <c r="J2" s="75"/>
      <c r="K2" s="75" t="s">
        <v>6</v>
      </c>
      <c r="L2" s="75"/>
      <c r="M2" s="75" t="s">
        <v>7</v>
      </c>
      <c r="N2" s="75"/>
      <c r="O2" s="75" t="s">
        <v>8</v>
      </c>
      <c r="P2" s="75"/>
      <c r="Q2" s="75" t="s">
        <v>9</v>
      </c>
      <c r="R2" s="75"/>
      <c r="S2" s="75"/>
      <c r="T2" s="75"/>
      <c r="U2" s="75" t="s">
        <v>10</v>
      </c>
      <c r="V2" s="75"/>
      <c r="W2" s="75" t="s">
        <v>11</v>
      </c>
      <c r="X2" s="75"/>
      <c r="Y2" s="76"/>
    </row>
    <row r="3" spans="1:25" ht="30" customHeight="1">
      <c r="A3" s="13"/>
      <c r="B3" s="14"/>
      <c r="C3" s="81"/>
      <c r="D3" s="83"/>
      <c r="E3" s="84"/>
      <c r="F3" s="86"/>
      <c r="G3" s="86"/>
      <c r="H3" s="86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60" t="s">
        <v>21</v>
      </c>
      <c r="D4" s="61">
        <v>40913</v>
      </c>
      <c r="E4" s="62" t="s">
        <v>22</v>
      </c>
      <c r="F4" s="63" t="s">
        <v>23</v>
      </c>
      <c r="G4" s="63" t="s">
        <v>24</v>
      </c>
      <c r="H4" s="63">
        <v>1</v>
      </c>
      <c r="I4" s="64">
        <v>16176879</v>
      </c>
      <c r="J4" s="64">
        <v>12964</v>
      </c>
      <c r="K4" s="64">
        <v>21857925</v>
      </c>
      <c r="L4" s="64">
        <v>17785</v>
      </c>
      <c r="M4" s="64">
        <v>42185477</v>
      </c>
      <c r="N4" s="64">
        <v>33563</v>
      </c>
      <c r="O4" s="64">
        <v>27944152</v>
      </c>
      <c r="P4" s="64">
        <v>21789</v>
      </c>
      <c r="Q4" s="65">
        <f aca="true" t="shared" si="0" ref="Q4:R13">+I4+K4+M4+O4</f>
        <v>108164433</v>
      </c>
      <c r="R4" s="65">
        <f t="shared" si="0"/>
        <v>86101</v>
      </c>
      <c r="S4" s="66" t="e">
        <f>IF(Q4&lt;&gt;0,R4/G4,"")</f>
        <v>#VALUE!</v>
      </c>
      <c r="T4" s="66">
        <f>IF(Q4&lt;&gt;0,Q4/R4,"")</f>
        <v>1256.2506010383154</v>
      </c>
      <c r="U4" s="67">
        <v>0</v>
      </c>
      <c r="V4" s="68">
        <f>IF(U4&lt;&gt;0,-(U4-Q4)/U4,"")</f>
      </c>
      <c r="W4" s="69">
        <v>108164433</v>
      </c>
      <c r="X4" s="69">
        <v>86101</v>
      </c>
      <c r="Y4" s="55">
        <f>W4/X4</f>
        <v>1256.2506010383154</v>
      </c>
    </row>
    <row r="5" spans="1:25" ht="30" customHeight="1">
      <c r="A5" s="40">
        <v>2</v>
      </c>
      <c r="B5" s="41"/>
      <c r="C5" s="53" t="s">
        <v>25</v>
      </c>
      <c r="D5" s="49" t="s">
        <v>26</v>
      </c>
      <c r="E5" s="50" t="s">
        <v>22</v>
      </c>
      <c r="F5" s="51" t="s">
        <v>27</v>
      </c>
      <c r="G5" s="51" t="s">
        <v>24</v>
      </c>
      <c r="H5" s="51">
        <v>2</v>
      </c>
      <c r="I5" s="64">
        <v>2247330</v>
      </c>
      <c r="J5" s="64">
        <v>1798</v>
      </c>
      <c r="K5" s="64">
        <v>4975319</v>
      </c>
      <c r="L5" s="64">
        <v>4187</v>
      </c>
      <c r="M5" s="64">
        <v>12230905</v>
      </c>
      <c r="N5" s="64">
        <v>10029</v>
      </c>
      <c r="O5" s="64">
        <v>5769622</v>
      </c>
      <c r="P5" s="64">
        <v>4650</v>
      </c>
      <c r="Q5" s="65">
        <f t="shared" si="0"/>
        <v>25223176</v>
      </c>
      <c r="R5" s="65">
        <f t="shared" si="0"/>
        <v>20664</v>
      </c>
      <c r="S5" s="66" t="e">
        <f aca="true" t="shared" si="1" ref="S5:S11">IF(Q5&lt;&gt;0,R5/G5,"")</f>
        <v>#VALUE!</v>
      </c>
      <c r="T5" s="66">
        <f aca="true" t="shared" si="2" ref="T5:T11">IF(Q5&lt;&gt;0,Q5/R5,"")</f>
        <v>1220.6337591947347</v>
      </c>
      <c r="U5" s="67">
        <v>42632705</v>
      </c>
      <c r="V5" s="68">
        <f>IF(U5&lt;&gt;0,-(U5-Q5)/U5,"")</f>
        <v>-0.40836088162831796</v>
      </c>
      <c r="W5" s="69">
        <v>80227951</v>
      </c>
      <c r="X5" s="69">
        <v>67869</v>
      </c>
      <c r="Y5" s="55">
        <v>1165</v>
      </c>
    </row>
    <row r="6" spans="1:25" ht="30" customHeight="1">
      <c r="A6" s="40">
        <v>3</v>
      </c>
      <c r="B6" s="41"/>
      <c r="C6" s="48" t="s">
        <v>28</v>
      </c>
      <c r="D6" s="49" t="s">
        <v>29</v>
      </c>
      <c r="E6" s="50" t="s">
        <v>22</v>
      </c>
      <c r="F6" s="51" t="s">
        <v>30</v>
      </c>
      <c r="G6" s="51" t="s">
        <v>24</v>
      </c>
      <c r="H6" s="51">
        <v>3</v>
      </c>
      <c r="I6" s="64">
        <v>1199080</v>
      </c>
      <c r="J6" s="64">
        <v>931</v>
      </c>
      <c r="K6" s="64">
        <v>2473275</v>
      </c>
      <c r="L6" s="64">
        <v>1953</v>
      </c>
      <c r="M6" s="64">
        <v>9134834</v>
      </c>
      <c r="N6" s="64">
        <v>6991</v>
      </c>
      <c r="O6" s="64">
        <v>6715754</v>
      </c>
      <c r="P6" s="64">
        <v>5107</v>
      </c>
      <c r="Q6" s="65">
        <f t="shared" si="0"/>
        <v>19522943</v>
      </c>
      <c r="R6" s="65">
        <f t="shared" si="0"/>
        <v>14982</v>
      </c>
      <c r="S6" s="66" t="e">
        <f t="shared" si="1"/>
        <v>#VALUE!</v>
      </c>
      <c r="T6" s="66">
        <f t="shared" si="2"/>
        <v>1303.0932452276065</v>
      </c>
      <c r="U6" s="67">
        <v>34705612</v>
      </c>
      <c r="V6" s="68">
        <f>IF(U6&lt;&gt;0,-(U6-Q6)/U6,"")</f>
        <v>-0.43747014171656157</v>
      </c>
      <c r="W6" s="69">
        <v>119317411</v>
      </c>
      <c r="X6" s="69">
        <v>92044</v>
      </c>
      <c r="Y6" s="55">
        <v>1295</v>
      </c>
    </row>
    <row r="7" spans="1:25" ht="30" customHeight="1">
      <c r="A7" s="40">
        <v>4</v>
      </c>
      <c r="B7" s="41"/>
      <c r="C7" s="53" t="s">
        <v>31</v>
      </c>
      <c r="D7" s="49" t="s">
        <v>32</v>
      </c>
      <c r="E7" s="50" t="s">
        <v>33</v>
      </c>
      <c r="F7" s="51" t="s">
        <v>34</v>
      </c>
      <c r="G7" s="51">
        <v>50</v>
      </c>
      <c r="H7" s="51">
        <v>6</v>
      </c>
      <c r="I7" s="70">
        <v>1030060</v>
      </c>
      <c r="J7" s="70">
        <v>796</v>
      </c>
      <c r="K7" s="70">
        <v>2250035</v>
      </c>
      <c r="L7" s="70">
        <v>1717</v>
      </c>
      <c r="M7" s="70">
        <v>8009290</v>
      </c>
      <c r="N7" s="70">
        <v>6094</v>
      </c>
      <c r="O7" s="70">
        <v>6375997</v>
      </c>
      <c r="P7" s="70">
        <v>4817</v>
      </c>
      <c r="Q7" s="65">
        <f t="shared" si="0"/>
        <v>17665382</v>
      </c>
      <c r="R7" s="65">
        <f t="shared" si="0"/>
        <v>13424</v>
      </c>
      <c r="S7" s="66">
        <f t="shared" si="1"/>
        <v>268.48</v>
      </c>
      <c r="T7" s="66">
        <f t="shared" si="2"/>
        <v>1315.9551549463647</v>
      </c>
      <c r="U7" s="67">
        <v>34796899</v>
      </c>
      <c r="V7" s="68">
        <f>IF(U7&lt;&gt;0,-(U7-Q7)/U7,"")</f>
        <v>-0.49232884229137774</v>
      </c>
      <c r="W7" s="52">
        <v>323492760</v>
      </c>
      <c r="X7" s="52">
        <v>247590</v>
      </c>
      <c r="Y7" s="55">
        <v>1306</v>
      </c>
    </row>
    <row r="8" spans="1:25" ht="30" customHeight="1">
      <c r="A8" s="40">
        <v>5</v>
      </c>
      <c r="B8" s="41"/>
      <c r="C8" s="48" t="s">
        <v>35</v>
      </c>
      <c r="D8" s="49" t="s">
        <v>36</v>
      </c>
      <c r="E8" s="50" t="s">
        <v>33</v>
      </c>
      <c r="F8" s="51" t="s">
        <v>37</v>
      </c>
      <c r="G8" s="51">
        <v>37</v>
      </c>
      <c r="H8" s="51">
        <v>4</v>
      </c>
      <c r="I8" s="70">
        <v>1520860</v>
      </c>
      <c r="J8" s="70">
        <v>1176</v>
      </c>
      <c r="K8" s="70">
        <v>3315034</v>
      </c>
      <c r="L8" s="70">
        <v>2502</v>
      </c>
      <c r="M8" s="70">
        <v>7017560</v>
      </c>
      <c r="N8" s="70">
        <v>5335</v>
      </c>
      <c r="O8" s="70">
        <v>3407800</v>
      </c>
      <c r="P8" s="70">
        <v>2591</v>
      </c>
      <c r="Q8" s="65">
        <f t="shared" si="0"/>
        <v>15261254</v>
      </c>
      <c r="R8" s="65">
        <f t="shared" si="0"/>
        <v>11604</v>
      </c>
      <c r="S8" s="66">
        <f t="shared" si="1"/>
        <v>313.6216216216216</v>
      </c>
      <c r="T8" s="66">
        <f t="shared" si="2"/>
        <v>1315.1718372974835</v>
      </c>
      <c r="U8" s="67">
        <v>25502945</v>
      </c>
      <c r="V8" s="68">
        <f aca="true" t="shared" si="3" ref="V8:V13">IF(U8&lt;&gt;0,-(U8-Q8)/U8,"")</f>
        <v>-0.40158856163474455</v>
      </c>
      <c r="W8" s="52">
        <v>145634754</v>
      </c>
      <c r="X8" s="52">
        <v>117860</v>
      </c>
      <c r="Y8" s="55">
        <v>1227</v>
      </c>
    </row>
    <row r="9" spans="1:25" ht="30" customHeight="1">
      <c r="A9" s="40">
        <v>6</v>
      </c>
      <c r="B9" s="41"/>
      <c r="C9" s="53" t="s">
        <v>38</v>
      </c>
      <c r="D9" s="49" t="s">
        <v>39</v>
      </c>
      <c r="E9" s="50" t="s">
        <v>22</v>
      </c>
      <c r="F9" s="51" t="s">
        <v>40</v>
      </c>
      <c r="G9" s="51" t="s">
        <v>24</v>
      </c>
      <c r="H9" s="51">
        <v>5</v>
      </c>
      <c r="I9" s="64">
        <v>1049434</v>
      </c>
      <c r="J9" s="64">
        <v>825</v>
      </c>
      <c r="K9" s="64">
        <v>2408544</v>
      </c>
      <c r="L9" s="64">
        <v>1980</v>
      </c>
      <c r="M9" s="64">
        <v>5022412</v>
      </c>
      <c r="N9" s="64">
        <v>4021</v>
      </c>
      <c r="O9" s="64">
        <v>2301940</v>
      </c>
      <c r="P9" s="64">
        <v>1789</v>
      </c>
      <c r="Q9" s="65">
        <f t="shared" si="0"/>
        <v>10782330</v>
      </c>
      <c r="R9" s="65">
        <f t="shared" si="0"/>
        <v>8615</v>
      </c>
      <c r="S9" s="66" t="e">
        <f t="shared" si="1"/>
        <v>#VALUE!</v>
      </c>
      <c r="T9" s="66">
        <f t="shared" si="2"/>
        <v>1251.5763203714453</v>
      </c>
      <c r="U9" s="67">
        <v>19005617</v>
      </c>
      <c r="V9" s="68">
        <f t="shared" si="3"/>
        <v>-0.432676666061407</v>
      </c>
      <c r="W9" s="69">
        <v>125299930</v>
      </c>
      <c r="X9" s="69">
        <v>105657</v>
      </c>
      <c r="Y9" s="55">
        <v>1180</v>
      </c>
    </row>
    <row r="10" spans="1:25" ht="30" customHeight="1">
      <c r="A10" s="40">
        <v>7</v>
      </c>
      <c r="B10" s="41"/>
      <c r="C10" s="48" t="s">
        <v>41</v>
      </c>
      <c r="D10" s="49" t="s">
        <v>36</v>
      </c>
      <c r="E10" s="50" t="s">
        <v>22</v>
      </c>
      <c r="F10" s="51" t="s">
        <v>42</v>
      </c>
      <c r="G10" s="51" t="s">
        <v>24</v>
      </c>
      <c r="H10" s="51">
        <v>4</v>
      </c>
      <c r="I10" s="64">
        <v>341590</v>
      </c>
      <c r="J10" s="64">
        <v>311</v>
      </c>
      <c r="K10" s="64">
        <v>817740</v>
      </c>
      <c r="L10" s="64">
        <v>726</v>
      </c>
      <c r="M10" s="64">
        <v>3700150</v>
      </c>
      <c r="N10" s="64">
        <v>3306</v>
      </c>
      <c r="O10" s="64">
        <v>3188510</v>
      </c>
      <c r="P10" s="64">
        <v>2803</v>
      </c>
      <c r="Q10" s="65">
        <f t="shared" si="0"/>
        <v>8047990</v>
      </c>
      <c r="R10" s="65">
        <f t="shared" si="0"/>
        <v>7146</v>
      </c>
      <c r="S10" s="66" t="e">
        <f t="shared" si="1"/>
        <v>#VALUE!</v>
      </c>
      <c r="T10" s="66">
        <f t="shared" si="2"/>
        <v>1126.2230618527847</v>
      </c>
      <c r="U10" s="67">
        <v>12873536</v>
      </c>
      <c r="V10" s="68">
        <f t="shared" si="3"/>
        <v>-0.37484231216660285</v>
      </c>
      <c r="W10" s="69">
        <v>63427120</v>
      </c>
      <c r="X10" s="69">
        <v>57729</v>
      </c>
      <c r="Y10" s="55">
        <v>1095</v>
      </c>
    </row>
    <row r="11" spans="1:25" ht="30" customHeight="1">
      <c r="A11" s="40">
        <v>8</v>
      </c>
      <c r="B11" s="41"/>
      <c r="C11" s="50" t="s">
        <v>43</v>
      </c>
      <c r="D11" s="49" t="s">
        <v>29</v>
      </c>
      <c r="E11" s="50" t="s">
        <v>22</v>
      </c>
      <c r="F11" s="51">
        <v>16</v>
      </c>
      <c r="G11" s="51" t="s">
        <v>24</v>
      </c>
      <c r="H11" s="51">
        <v>3</v>
      </c>
      <c r="I11" s="64">
        <v>770780</v>
      </c>
      <c r="J11" s="64">
        <v>518</v>
      </c>
      <c r="K11" s="64">
        <v>1394185</v>
      </c>
      <c r="L11" s="64">
        <v>945</v>
      </c>
      <c r="M11" s="64">
        <v>3444440</v>
      </c>
      <c r="N11" s="64">
        <v>2298</v>
      </c>
      <c r="O11" s="64">
        <v>1783920</v>
      </c>
      <c r="P11" s="64">
        <v>1171</v>
      </c>
      <c r="Q11" s="65">
        <f t="shared" si="0"/>
        <v>7393325</v>
      </c>
      <c r="R11" s="65">
        <f t="shared" si="0"/>
        <v>4932</v>
      </c>
      <c r="S11" s="66" t="e">
        <f t="shared" si="1"/>
        <v>#VALUE!</v>
      </c>
      <c r="T11" s="66">
        <f t="shared" si="2"/>
        <v>1499.052108678021</v>
      </c>
      <c r="U11" s="67">
        <v>9698540</v>
      </c>
      <c r="V11" s="68">
        <f t="shared" si="3"/>
        <v>-0.23768680646777762</v>
      </c>
      <c r="W11" s="69">
        <v>43307186</v>
      </c>
      <c r="X11" s="69">
        <v>28858</v>
      </c>
      <c r="Y11" s="55">
        <v>1499</v>
      </c>
    </row>
    <row r="12" spans="1:25" ht="30" customHeight="1">
      <c r="A12" s="40">
        <v>9</v>
      </c>
      <c r="B12" s="41"/>
      <c r="C12" s="71" t="s">
        <v>44</v>
      </c>
      <c r="D12" s="49" t="s">
        <v>29</v>
      </c>
      <c r="E12" s="62" t="s">
        <v>45</v>
      </c>
      <c r="F12" s="63">
        <v>5</v>
      </c>
      <c r="G12" s="63" t="s">
        <v>24</v>
      </c>
      <c r="H12" s="63">
        <v>3</v>
      </c>
      <c r="I12" s="72">
        <v>557735</v>
      </c>
      <c r="J12" s="72">
        <v>435</v>
      </c>
      <c r="K12" s="72">
        <v>1052590</v>
      </c>
      <c r="L12" s="72">
        <v>780</v>
      </c>
      <c r="M12" s="72">
        <v>1824830</v>
      </c>
      <c r="N12" s="72">
        <v>1369</v>
      </c>
      <c r="O12" s="72">
        <v>1117930</v>
      </c>
      <c r="P12" s="72">
        <v>858</v>
      </c>
      <c r="Q12" s="65">
        <f t="shared" si="0"/>
        <v>4553085</v>
      </c>
      <c r="R12" s="65">
        <f t="shared" si="0"/>
        <v>3442</v>
      </c>
      <c r="S12" s="66" t="e">
        <f>IF(Q12&lt;&gt;0,R12/G12,"")</f>
        <v>#VALUE!</v>
      </c>
      <c r="T12" s="66">
        <f>IF(Q12&lt;&gt;0,Q12/R12,"")</f>
        <v>1322.8021499128413</v>
      </c>
      <c r="U12" s="67">
        <v>3500155</v>
      </c>
      <c r="V12" s="68">
        <f t="shared" si="3"/>
        <v>0.3008238206593708</v>
      </c>
      <c r="W12" s="69">
        <v>14303380</v>
      </c>
      <c r="X12" s="69">
        <v>11170</v>
      </c>
      <c r="Y12" s="55">
        <f>W12/X12</f>
        <v>1280.5174574753805</v>
      </c>
    </row>
    <row r="13" spans="1:25" ht="30" customHeight="1">
      <c r="A13" s="40">
        <v>10</v>
      </c>
      <c r="B13" s="41"/>
      <c r="C13" s="71" t="s">
        <v>46</v>
      </c>
      <c r="D13" s="61">
        <v>40892</v>
      </c>
      <c r="E13" s="62" t="s">
        <v>47</v>
      </c>
      <c r="F13" s="63" t="s">
        <v>48</v>
      </c>
      <c r="G13" s="63" t="s">
        <v>24</v>
      </c>
      <c r="H13" s="63">
        <v>4</v>
      </c>
      <c r="I13" s="70">
        <v>336670</v>
      </c>
      <c r="J13" s="70">
        <v>253</v>
      </c>
      <c r="K13" s="70">
        <v>775090</v>
      </c>
      <c r="L13" s="70">
        <v>558</v>
      </c>
      <c r="M13" s="70">
        <v>1629700</v>
      </c>
      <c r="N13" s="70">
        <v>1210</v>
      </c>
      <c r="O13" s="70">
        <v>714490</v>
      </c>
      <c r="P13" s="70">
        <v>505</v>
      </c>
      <c r="Q13" s="65">
        <f t="shared" si="0"/>
        <v>3455950</v>
      </c>
      <c r="R13" s="65">
        <f t="shared" si="0"/>
        <v>2526</v>
      </c>
      <c r="S13" s="66" t="e">
        <f>IF(Q13&lt;&gt;0,R13/G13,"")</f>
        <v>#VALUE!</v>
      </c>
      <c r="T13" s="66">
        <f>IF(Q13&lt;&gt;0,Q13/R13,"")</f>
        <v>1368.151227236738</v>
      </c>
      <c r="U13" s="67">
        <v>6223455</v>
      </c>
      <c r="V13" s="68">
        <f t="shared" si="3"/>
        <v>-0.44468948518146273</v>
      </c>
      <c r="W13" s="52">
        <v>44376440</v>
      </c>
      <c r="X13" s="52">
        <v>33354</v>
      </c>
      <c r="Y13" s="55">
        <f>W13/X13</f>
        <v>1330.4683096480182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6"/>
      <c r="J14" s="56"/>
      <c r="K14" s="56"/>
      <c r="L14" s="56"/>
      <c r="M14" s="56"/>
      <c r="N14" s="56"/>
      <c r="O14" s="56"/>
      <c r="P14" s="56"/>
      <c r="Q14" s="57"/>
      <c r="R14" s="58"/>
      <c r="S14" s="59"/>
      <c r="T14" s="56"/>
      <c r="U14" s="56"/>
      <c r="V14" s="56"/>
      <c r="W14" s="56"/>
      <c r="X14" s="56"/>
      <c r="Y14" s="56"/>
    </row>
    <row r="15" spans="1:25" ht="17.25" thickBot="1">
      <c r="A15" s="22"/>
      <c r="B15" s="77" t="s">
        <v>17</v>
      </c>
      <c r="C15" s="78"/>
      <c r="D15" s="78"/>
      <c r="E15" s="79"/>
      <c r="F15" s="23"/>
      <c r="G15" s="23">
        <f>SUM(G4:G14)</f>
        <v>87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220069868</v>
      </c>
      <c r="R15" s="27">
        <f>SUM(R4:R14)</f>
        <v>173436</v>
      </c>
      <c r="S15" s="28">
        <f>R15/G15</f>
        <v>1993.5172413793102</v>
      </c>
      <c r="T15" s="54">
        <f>Q15/R15</f>
        <v>1268.8822851080513</v>
      </c>
      <c r="U15" s="39">
        <v>194400939</v>
      </c>
      <c r="V15" s="38">
        <f>IF(U15&lt;&gt;0,-(U15-Q15)/U15,"")</f>
        <v>0.13204117805212864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3" t="s">
        <v>19</v>
      </c>
      <c r="V16" s="73"/>
      <c r="W16" s="73"/>
      <c r="X16" s="73"/>
      <c r="Y16" s="73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4"/>
      <c r="V17" s="74"/>
      <c r="W17" s="74"/>
      <c r="X17" s="74"/>
      <c r="Y17" s="74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4"/>
      <c r="V18" s="74"/>
      <c r="W18" s="74"/>
      <c r="X18" s="74"/>
      <c r="Y18" s="74"/>
    </row>
  </sheetData>
  <sheetProtection/>
  <mergeCells count="15">
    <mergeCell ref="M2:N2"/>
    <mergeCell ref="O2:P2"/>
    <mergeCell ref="F2:F3"/>
    <mergeCell ref="G2:G3"/>
    <mergeCell ref="H2:H3"/>
    <mergeCell ref="K2:L2"/>
    <mergeCell ref="I2:J2"/>
    <mergeCell ref="B15:E15"/>
    <mergeCell ref="C2:C3"/>
    <mergeCell ref="D2:D3"/>
    <mergeCell ref="E2:E3"/>
    <mergeCell ref="U16:Y18"/>
    <mergeCell ref="Q2:T2"/>
    <mergeCell ref="U2:V2"/>
    <mergeCell ref="W2:Y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FNE1</cp:lastModifiedBy>
  <cp:lastPrinted>2008-10-22T07:58:06Z</cp:lastPrinted>
  <dcterms:created xsi:type="dcterms:W3CDTF">2006-04-04T07:29:08Z</dcterms:created>
  <dcterms:modified xsi:type="dcterms:W3CDTF">2012-01-11T10:44:23Z</dcterms:modified>
  <cp:category/>
  <cp:version/>
  <cp:contentType/>
  <cp:contentStatus/>
</cp:coreProperties>
</file>