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4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<sst xmlns="http://schemas.openxmlformats.org/spreadsheetml/2006/main" count="68" uniqueCount="44">
  <si>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</si>
  <si>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</si>
  <si>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</si>
  <si>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</si>
  <si>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</si>
  <si>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</si>
  <si>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</si>
  <si>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</si>
  <si>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</si>
  <si>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</si>
  <si>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</si>
  <si>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</si>
  <si>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</si>
  <si>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</si>
  <si>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</si>
  <si>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</si>
  <si>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</si>
  <si>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</si>
  <si>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</si>
  <si>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</si>
  <si>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</si>
  <si>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Brave</t>
  </si>
  <si>
    <t>Forum Hungary</t>
  </si>
  <si>
    <t>14+34</t>
  </si>
  <si>
    <t>n/a</t>
  </si>
  <si>
    <t>The Dark Knight Rises</t>
  </si>
  <si>
    <t>InterCom</t>
  </si>
  <si>
    <t>9+37+8+1</t>
  </si>
  <si>
    <t>Ice Age: Continental Drift</t>
  </si>
  <si>
    <t>25+34+3</t>
  </si>
  <si>
    <t>Total Recall</t>
  </si>
  <si>
    <t>37+1+1</t>
  </si>
  <si>
    <t>Hope Springs</t>
  </si>
  <si>
    <t>Pro Video</t>
  </si>
  <si>
    <t>That's My Boy</t>
  </si>
  <si>
    <t>30+1</t>
  </si>
  <si>
    <t>Abraham Lincoln: Vampire Hunter</t>
  </si>
  <si>
    <t>26+1</t>
  </si>
  <si>
    <t>Magic Mike</t>
  </si>
  <si>
    <t>Big Bang Media</t>
  </si>
  <si>
    <t>Ted (preview)</t>
  </si>
  <si>
    <t>UIP</t>
  </si>
  <si>
    <t>Sur la piste du Marsupilami</t>
  </si>
  <si>
    <t>Budapest Film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</si>
</sst>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171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36" fillId="0" borderId="0">
      <alignment/>
      <protection/>
    </xf>
    <xf numFmtId="0" fontId="31" fillId="0" borderId="9" applyNumberFormat="0" applyFill="0" applyAlignment="0" applyProtection="0"/>
    <xf numFmtId="9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7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7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7" fillId="24" borderId="18" xfId="0" applyNumberFormat="1" applyFont="1" applyFill="1" applyBorder="1" applyAlignment="1" applyProtection="1">
      <alignment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right"/>
      <protection/>
    </xf>
    <xf numFmtId="3" fontId="14" fillId="25" borderId="26" xfId="57" applyNumberFormat="1" applyFont="1" applyFill="1" applyBorder="1" applyAlignment="1" applyProtection="1">
      <alignment horizontal="center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7" applyNumberFormat="1" applyFont="1" applyFill="1" applyBorder="1" applyAlignment="1" applyProtection="1">
      <alignment horizontal="right"/>
      <protection/>
    </xf>
    <xf numFmtId="0" fontId="35" fillId="25" borderId="26" xfId="0" applyFont="1" applyFill="1" applyBorder="1" applyAlignment="1">
      <alignment vertical="center"/>
    </xf>
    <xf numFmtId="198" fontId="14" fillId="0" borderId="26" xfId="39" applyNumberFormat="1" applyFont="1" applyBorder="1" applyAlignment="1">
      <alignment/>
    </xf>
    <xf numFmtId="198" fontId="14" fillId="0" borderId="26" xfId="39" applyNumberFormat="1" applyFont="1" applyFill="1" applyBorder="1" applyAlignment="1">
      <alignment/>
    </xf>
    <xf numFmtId="198" fontId="16" fillId="0" borderId="26" xfId="39" applyNumberFormat="1" applyFont="1" applyBorder="1" applyAlignment="1">
      <alignment/>
    </xf>
    <xf numFmtId="0" fontId="14" fillId="25" borderId="26" xfId="0" applyFont="1" applyFill="1" applyBorder="1" applyAlignment="1">
      <alignment vertical="center"/>
    </xf>
    <xf numFmtId="3" fontId="14" fillId="25" borderId="26" xfId="42" applyNumberFormat="1" applyFont="1" applyFill="1" applyBorder="1" applyAlignment="1">
      <alignment horizontal="right"/>
    </xf>
    <xf numFmtId="3" fontId="16" fillId="25" borderId="26" xfId="55" applyNumberFormat="1" applyFont="1" applyFill="1" applyBorder="1">
      <alignment/>
      <protection/>
    </xf>
    <xf numFmtId="1" fontId="14" fillId="25" borderId="26" xfId="0" applyNumberFormat="1" applyFont="1" applyFill="1" applyBorder="1" applyAlignment="1">
      <alignment horizontal="center" vertical="center"/>
    </xf>
    <xf numFmtId="3" fontId="14" fillId="25" borderId="26" xfId="4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Percent" xfId="57"/>
    <cellStyle name="Rossz" xfId="58"/>
    <cellStyle name="Semleges" xfId="59"/>
    <cellStyle name="Számítá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3832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9448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34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 AUGUST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G1" sqref="F1:G16384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5.28125" style="0" customWidth="1"/>
    <col min="4" max="4" width="12.28125" style="0" customWidth="1"/>
    <col min="5" max="5" width="18.00390625" style="0" customWidth="1"/>
    <col min="6" max="7" width="10.851562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3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4" t="s">
        <v>0</v>
      </c>
      <c r="D2" s="86" t="s">
        <v>1</v>
      </c>
      <c r="E2" s="86" t="s">
        <v>2</v>
      </c>
      <c r="F2" s="89" t="s">
        <v>3</v>
      </c>
      <c r="G2" s="89" t="s">
        <v>4</v>
      </c>
      <c r="H2" s="89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0"/>
    </row>
    <row r="3" spans="1:25" ht="30" customHeight="1">
      <c r="A3" s="13"/>
      <c r="B3" s="14"/>
      <c r="C3" s="85"/>
      <c r="D3" s="87"/>
      <c r="E3" s="88"/>
      <c r="F3" s="90"/>
      <c r="G3" s="90"/>
      <c r="H3" s="9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8" t="s">
        <v>30</v>
      </c>
      <c r="D4" s="59">
        <v>41137</v>
      </c>
      <c r="E4" s="60" t="s">
        <v>26</v>
      </c>
      <c r="F4" s="61" t="s">
        <v>31</v>
      </c>
      <c r="G4" s="61" t="s">
        <v>24</v>
      </c>
      <c r="H4" s="61">
        <v>1</v>
      </c>
      <c r="I4" s="69">
        <v>8769240</v>
      </c>
      <c r="J4" s="70">
        <v>6753</v>
      </c>
      <c r="K4" s="70">
        <v>8359521</v>
      </c>
      <c r="L4" s="70">
        <v>6359</v>
      </c>
      <c r="M4" s="70">
        <v>9804463</v>
      </c>
      <c r="N4" s="70">
        <v>7446</v>
      </c>
      <c r="O4" s="70">
        <v>9452086</v>
      </c>
      <c r="P4" s="70">
        <v>7153</v>
      </c>
      <c r="Q4" s="63">
        <f>+I4+K4+M4+O4</f>
        <v>36385310</v>
      </c>
      <c r="R4" s="63">
        <f>+J4+L4+N4+P4</f>
        <v>27711</v>
      </c>
      <c r="S4" s="64" t="e">
        <f>IF(Q4&lt;&gt;0,R4/G4,"")</f>
        <v>#VALUE!</v>
      </c>
      <c r="T4" s="64">
        <f>IF(Q4&lt;&gt;0,Q4/R4,"")</f>
        <v>1313.0276785392082</v>
      </c>
      <c r="U4" s="66">
        <v>0</v>
      </c>
      <c r="V4" s="67">
        <f>IF(U4&lt;&gt;0,-(U4-Q4)/U4,"")</f>
      </c>
      <c r="W4" s="71">
        <v>36385310</v>
      </c>
      <c r="X4" s="71">
        <v>27711</v>
      </c>
      <c r="Y4" s="52">
        <f>W4/X4</f>
        <v>1313.0276785392082</v>
      </c>
    </row>
    <row r="5" spans="1:25" ht="30" customHeight="1">
      <c r="A5" s="40">
        <v>2</v>
      </c>
      <c r="B5" s="41"/>
      <c r="C5" s="58" t="s">
        <v>21</v>
      </c>
      <c r="D5" s="59">
        <v>41123</v>
      </c>
      <c r="E5" s="60" t="s">
        <v>22</v>
      </c>
      <c r="F5" s="61" t="s">
        <v>23</v>
      </c>
      <c r="G5" s="61" t="s">
        <v>24</v>
      </c>
      <c r="H5" s="61">
        <v>3</v>
      </c>
      <c r="I5" s="62">
        <v>3669930</v>
      </c>
      <c r="J5" s="62">
        <v>2793</v>
      </c>
      <c r="K5" s="62">
        <v>3845830</v>
      </c>
      <c r="L5" s="62">
        <v>2922</v>
      </c>
      <c r="M5" s="62">
        <v>4539894</v>
      </c>
      <c r="N5" s="62">
        <v>3381</v>
      </c>
      <c r="O5" s="62">
        <v>4685529</v>
      </c>
      <c r="P5" s="62">
        <v>3464</v>
      </c>
      <c r="Q5" s="63">
        <f aca="true" t="shared" si="0" ref="Q5:R13">+I5+K5+M5+O5</f>
        <v>16741183</v>
      </c>
      <c r="R5" s="63">
        <f t="shared" si="0"/>
        <v>12560</v>
      </c>
      <c r="S5" s="64" t="e">
        <f aca="true" t="shared" si="1" ref="S5:S13">IF(Q5&lt;&gt;0,R5/G5,"")</f>
        <v>#VALUE!</v>
      </c>
      <c r="T5" s="65">
        <f aca="true" t="shared" si="2" ref="T5:T13">IF(Q5&lt;&gt;0,Q5/R5,"")</f>
        <v>1332.89673566879</v>
      </c>
      <c r="U5" s="66">
        <v>30867293</v>
      </c>
      <c r="V5" s="67">
        <f aca="true" t="shared" si="3" ref="V5:V13">IF(U5&lt;&gt;0,-(U5-Q5)/U5,"")</f>
        <v>-0.45764006581335137</v>
      </c>
      <c r="W5" s="50">
        <v>124651130</v>
      </c>
      <c r="X5" s="50">
        <v>92949</v>
      </c>
      <c r="Y5" s="52">
        <f aca="true" t="shared" si="4" ref="Y5:Y13">W5/X5</f>
        <v>1341.0701567526278</v>
      </c>
    </row>
    <row r="6" spans="1:25" ht="30" customHeight="1">
      <c r="A6" s="40">
        <v>3</v>
      </c>
      <c r="B6" s="41"/>
      <c r="C6" s="68" t="s">
        <v>25</v>
      </c>
      <c r="D6" s="59">
        <v>41116</v>
      </c>
      <c r="E6" s="48" t="s">
        <v>26</v>
      </c>
      <c r="F6" s="49" t="s">
        <v>27</v>
      </c>
      <c r="G6" s="49" t="s">
        <v>24</v>
      </c>
      <c r="H6" s="49">
        <v>4</v>
      </c>
      <c r="I6" s="69">
        <v>3585495</v>
      </c>
      <c r="J6" s="70">
        <v>2810</v>
      </c>
      <c r="K6" s="70">
        <v>3630770</v>
      </c>
      <c r="L6" s="70">
        <v>2785</v>
      </c>
      <c r="M6" s="70">
        <v>4621078</v>
      </c>
      <c r="N6" s="70">
        <v>3474</v>
      </c>
      <c r="O6" s="70">
        <v>4688674</v>
      </c>
      <c r="P6" s="70">
        <v>3530</v>
      </c>
      <c r="Q6" s="63">
        <f t="shared" si="0"/>
        <v>16526017</v>
      </c>
      <c r="R6" s="63">
        <f t="shared" si="0"/>
        <v>12599</v>
      </c>
      <c r="S6" s="64" t="e">
        <f t="shared" si="1"/>
        <v>#VALUE!</v>
      </c>
      <c r="T6" s="64">
        <f t="shared" si="2"/>
        <v>1311.6927533931264</v>
      </c>
      <c r="U6" s="66">
        <v>32313708</v>
      </c>
      <c r="V6" s="67">
        <f t="shared" si="3"/>
        <v>-0.4885756534038124</v>
      </c>
      <c r="W6" s="71">
        <v>296649855</v>
      </c>
      <c r="X6" s="71">
        <v>233698</v>
      </c>
      <c r="Y6" s="52">
        <f t="shared" si="4"/>
        <v>1269.3726732791895</v>
      </c>
    </row>
    <row r="7" spans="1:25" ht="30" customHeight="1">
      <c r="A7" s="40">
        <v>4</v>
      </c>
      <c r="B7" s="41"/>
      <c r="C7" s="58" t="s">
        <v>28</v>
      </c>
      <c r="D7" s="59">
        <v>41095</v>
      </c>
      <c r="E7" s="60" t="s">
        <v>26</v>
      </c>
      <c r="F7" s="61" t="s">
        <v>29</v>
      </c>
      <c r="G7" s="61" t="s">
        <v>24</v>
      </c>
      <c r="H7" s="61">
        <v>7</v>
      </c>
      <c r="I7" s="69">
        <v>3182540</v>
      </c>
      <c r="J7" s="70">
        <v>2511</v>
      </c>
      <c r="K7" s="70">
        <v>3736100</v>
      </c>
      <c r="L7" s="70">
        <v>3394</v>
      </c>
      <c r="M7" s="70">
        <v>4494360</v>
      </c>
      <c r="N7" s="70">
        <v>3499</v>
      </c>
      <c r="O7" s="70">
        <v>4938200</v>
      </c>
      <c r="P7" s="70">
        <v>3791</v>
      </c>
      <c r="Q7" s="63">
        <f t="shared" si="0"/>
        <v>16351200</v>
      </c>
      <c r="R7" s="63">
        <f t="shared" si="0"/>
        <v>13195</v>
      </c>
      <c r="S7" s="64" t="e">
        <f t="shared" si="1"/>
        <v>#VALUE!</v>
      </c>
      <c r="T7" s="65">
        <f t="shared" si="2"/>
        <v>1239.196665403562</v>
      </c>
      <c r="U7" s="66">
        <v>27673392</v>
      </c>
      <c r="V7" s="67">
        <f t="shared" si="3"/>
        <v>-0.40913640077081986</v>
      </c>
      <c r="W7" s="71">
        <v>661115327</v>
      </c>
      <c r="X7" s="71">
        <v>503284</v>
      </c>
      <c r="Y7" s="52">
        <f t="shared" si="4"/>
        <v>1313.6029100865514</v>
      </c>
    </row>
    <row r="8" spans="1:25" ht="30" customHeight="1">
      <c r="A8" s="40">
        <v>5</v>
      </c>
      <c r="B8" s="41"/>
      <c r="C8" s="72" t="s">
        <v>32</v>
      </c>
      <c r="D8" s="59">
        <v>41130</v>
      </c>
      <c r="E8" s="60" t="s">
        <v>33</v>
      </c>
      <c r="F8" s="61">
        <v>35</v>
      </c>
      <c r="G8" s="61" t="s">
        <v>24</v>
      </c>
      <c r="H8" s="61">
        <v>2</v>
      </c>
      <c r="I8" s="73">
        <v>2698917</v>
      </c>
      <c r="J8" s="73">
        <v>2074</v>
      </c>
      <c r="K8" s="73">
        <v>2960212</v>
      </c>
      <c r="L8" s="73">
        <v>2236</v>
      </c>
      <c r="M8" s="73">
        <v>3690656</v>
      </c>
      <c r="N8" s="73">
        <v>2762</v>
      </c>
      <c r="O8" s="73">
        <v>3555354</v>
      </c>
      <c r="P8" s="73">
        <v>2688</v>
      </c>
      <c r="Q8" s="63">
        <f t="shared" si="0"/>
        <v>12905139</v>
      </c>
      <c r="R8" s="63">
        <f t="shared" si="0"/>
        <v>9760</v>
      </c>
      <c r="S8" s="64" t="e">
        <f t="shared" si="1"/>
        <v>#VALUE!</v>
      </c>
      <c r="T8" s="65">
        <f t="shared" si="2"/>
        <v>1322.2478483606558</v>
      </c>
      <c r="U8" s="66">
        <v>19542220</v>
      </c>
      <c r="V8" s="67">
        <f t="shared" si="3"/>
        <v>-0.33962779049667846</v>
      </c>
      <c r="W8" s="74">
        <v>42976443</v>
      </c>
      <c r="X8" s="74">
        <v>33383</v>
      </c>
      <c r="Y8" s="52">
        <f t="shared" si="4"/>
        <v>1287.375101099362</v>
      </c>
    </row>
    <row r="9" spans="1:25" ht="30" customHeight="1">
      <c r="A9" s="40">
        <v>6</v>
      </c>
      <c r="B9" s="41"/>
      <c r="C9" s="58" t="s">
        <v>34</v>
      </c>
      <c r="D9" s="59">
        <v>41123</v>
      </c>
      <c r="E9" s="60" t="s">
        <v>26</v>
      </c>
      <c r="F9" s="75" t="s">
        <v>35</v>
      </c>
      <c r="G9" s="61" t="s">
        <v>24</v>
      </c>
      <c r="H9" s="61">
        <v>3</v>
      </c>
      <c r="I9" s="69">
        <v>2438454</v>
      </c>
      <c r="J9" s="70">
        <v>1992</v>
      </c>
      <c r="K9" s="70">
        <v>2645520</v>
      </c>
      <c r="L9" s="70">
        <v>2126</v>
      </c>
      <c r="M9" s="70">
        <v>3507030</v>
      </c>
      <c r="N9" s="70">
        <v>2753</v>
      </c>
      <c r="O9" s="70">
        <v>3176585</v>
      </c>
      <c r="P9" s="70">
        <v>2499</v>
      </c>
      <c r="Q9" s="63">
        <f t="shared" si="0"/>
        <v>11767589</v>
      </c>
      <c r="R9" s="63">
        <f t="shared" si="0"/>
        <v>9370</v>
      </c>
      <c r="S9" s="64" t="e">
        <f t="shared" si="1"/>
        <v>#VALUE!</v>
      </c>
      <c r="T9" s="65">
        <f t="shared" si="2"/>
        <v>1255.879295624333</v>
      </c>
      <c r="U9" s="66">
        <v>20602560</v>
      </c>
      <c r="V9" s="67">
        <f t="shared" si="3"/>
        <v>-0.42882879603311436</v>
      </c>
      <c r="W9" s="71">
        <v>74640829</v>
      </c>
      <c r="X9" s="71">
        <v>60229</v>
      </c>
      <c r="Y9" s="52">
        <f t="shared" si="4"/>
        <v>1239.2838831791994</v>
      </c>
    </row>
    <row r="10" spans="1:25" ht="30" customHeight="1">
      <c r="A10" s="40">
        <v>7</v>
      </c>
      <c r="B10" s="41"/>
      <c r="C10" s="58" t="s">
        <v>36</v>
      </c>
      <c r="D10" s="59">
        <v>41130</v>
      </c>
      <c r="E10" s="60" t="s">
        <v>26</v>
      </c>
      <c r="F10" s="61" t="s">
        <v>37</v>
      </c>
      <c r="G10" s="61" t="s">
        <v>24</v>
      </c>
      <c r="H10" s="61">
        <v>2</v>
      </c>
      <c r="I10" s="69">
        <v>1411740</v>
      </c>
      <c r="J10" s="70">
        <v>970</v>
      </c>
      <c r="K10" s="70">
        <v>1469840</v>
      </c>
      <c r="L10" s="70">
        <v>1001</v>
      </c>
      <c r="M10" s="70">
        <v>2022665</v>
      </c>
      <c r="N10" s="70">
        <v>1347</v>
      </c>
      <c r="O10" s="70">
        <v>2131005</v>
      </c>
      <c r="P10" s="70">
        <v>1432</v>
      </c>
      <c r="Q10" s="63">
        <f t="shared" si="0"/>
        <v>7035250</v>
      </c>
      <c r="R10" s="63">
        <f t="shared" si="0"/>
        <v>4750</v>
      </c>
      <c r="S10" s="64" t="e">
        <f t="shared" si="1"/>
        <v>#VALUE!</v>
      </c>
      <c r="T10" s="64">
        <f t="shared" si="2"/>
        <v>1481.1052631578948</v>
      </c>
      <c r="U10" s="66">
        <v>17301845</v>
      </c>
      <c r="V10" s="67">
        <f t="shared" si="3"/>
        <v>-0.5933815150927546</v>
      </c>
      <c r="W10" s="71">
        <v>31577030</v>
      </c>
      <c r="X10" s="71">
        <v>21173</v>
      </c>
      <c r="Y10" s="52">
        <f t="shared" si="4"/>
        <v>1491.3819487082606</v>
      </c>
    </row>
    <row r="11" spans="1:25" ht="30" customHeight="1">
      <c r="A11" s="40">
        <v>8</v>
      </c>
      <c r="B11" s="41"/>
      <c r="C11" s="58" t="s">
        <v>38</v>
      </c>
      <c r="D11" s="59">
        <v>41130</v>
      </c>
      <c r="E11" s="60" t="s">
        <v>39</v>
      </c>
      <c r="F11" s="61">
        <v>21</v>
      </c>
      <c r="G11" s="61" t="s">
        <v>24</v>
      </c>
      <c r="H11" s="61">
        <v>2</v>
      </c>
      <c r="I11" s="62">
        <v>1839340</v>
      </c>
      <c r="J11" s="62">
        <v>1523</v>
      </c>
      <c r="K11" s="62">
        <v>1645520</v>
      </c>
      <c r="L11" s="62">
        <v>1354</v>
      </c>
      <c r="M11" s="62">
        <v>1681860</v>
      </c>
      <c r="N11" s="62">
        <v>1321</v>
      </c>
      <c r="O11" s="62">
        <v>1407650</v>
      </c>
      <c r="P11" s="62">
        <v>1098</v>
      </c>
      <c r="Q11" s="63">
        <f t="shared" si="0"/>
        <v>6574370</v>
      </c>
      <c r="R11" s="63">
        <f t="shared" si="0"/>
        <v>5296</v>
      </c>
      <c r="S11" s="64" t="e">
        <f t="shared" si="1"/>
        <v>#VALUE!</v>
      </c>
      <c r="T11" s="64">
        <f t="shared" si="2"/>
        <v>1241.3840634441087</v>
      </c>
      <c r="U11" s="66">
        <v>14395423</v>
      </c>
      <c r="V11" s="67">
        <f t="shared" si="3"/>
        <v>-0.5433013673860088</v>
      </c>
      <c r="W11" s="50">
        <v>29249709</v>
      </c>
      <c r="X11" s="50">
        <v>23542</v>
      </c>
      <c r="Y11" s="52">
        <f t="shared" si="4"/>
        <v>1242.4479228612693</v>
      </c>
    </row>
    <row r="12" spans="1:25" ht="30" customHeight="1">
      <c r="A12" s="40">
        <v>9</v>
      </c>
      <c r="B12" s="41"/>
      <c r="C12" s="58" t="s">
        <v>40</v>
      </c>
      <c r="D12" s="59">
        <v>41144</v>
      </c>
      <c r="E12" s="60" t="s">
        <v>41</v>
      </c>
      <c r="F12" s="61">
        <v>5</v>
      </c>
      <c r="G12" s="61">
        <v>5</v>
      </c>
      <c r="H12" s="61">
        <v>0</v>
      </c>
      <c r="I12" s="73"/>
      <c r="J12" s="73"/>
      <c r="K12" s="62"/>
      <c r="L12" s="62"/>
      <c r="M12" s="62">
        <v>1813620</v>
      </c>
      <c r="N12" s="62">
        <v>1373</v>
      </c>
      <c r="O12" s="62">
        <v>2009140</v>
      </c>
      <c r="P12" s="62">
        <v>1501</v>
      </c>
      <c r="Q12" s="63">
        <f t="shared" si="0"/>
        <v>3822760</v>
      </c>
      <c r="R12" s="63">
        <f t="shared" si="0"/>
        <v>2874</v>
      </c>
      <c r="S12" s="64">
        <f t="shared" si="1"/>
        <v>574.8</v>
      </c>
      <c r="T12" s="65">
        <f t="shared" si="2"/>
        <v>1330.1183020180933</v>
      </c>
      <c r="U12" s="66">
        <v>0</v>
      </c>
      <c r="V12" s="67">
        <f t="shared" si="3"/>
      </c>
      <c r="W12" s="50">
        <v>3822760</v>
      </c>
      <c r="X12" s="50">
        <v>2874</v>
      </c>
      <c r="Y12" s="52">
        <f t="shared" si="4"/>
        <v>1330.1183020180933</v>
      </c>
    </row>
    <row r="13" spans="1:25" ht="30" customHeight="1">
      <c r="A13" s="40">
        <v>10</v>
      </c>
      <c r="B13" s="41"/>
      <c r="C13" s="58" t="s">
        <v>42</v>
      </c>
      <c r="D13" s="59">
        <v>41137</v>
      </c>
      <c r="E13" s="60" t="s">
        <v>43</v>
      </c>
      <c r="F13" s="61">
        <v>23</v>
      </c>
      <c r="G13" s="61" t="s">
        <v>24</v>
      </c>
      <c r="H13" s="61">
        <v>1</v>
      </c>
      <c r="I13" s="76">
        <v>506555</v>
      </c>
      <c r="J13" s="76">
        <v>432</v>
      </c>
      <c r="K13" s="76">
        <v>490785</v>
      </c>
      <c r="L13" s="76">
        <v>413</v>
      </c>
      <c r="M13" s="76">
        <v>574120</v>
      </c>
      <c r="N13" s="76">
        <v>489</v>
      </c>
      <c r="O13" s="76">
        <v>726120</v>
      </c>
      <c r="P13" s="76">
        <v>607</v>
      </c>
      <c r="Q13" s="63">
        <f t="shared" si="0"/>
        <v>2297580</v>
      </c>
      <c r="R13" s="63">
        <f t="shared" si="0"/>
        <v>1941</v>
      </c>
      <c r="S13" s="64" t="e">
        <f t="shared" si="1"/>
        <v>#VALUE!</v>
      </c>
      <c r="T13" s="65">
        <f t="shared" si="2"/>
        <v>1183.70942812983</v>
      </c>
      <c r="U13" s="66">
        <v>0</v>
      </c>
      <c r="V13" s="67">
        <f t="shared" si="3"/>
      </c>
      <c r="W13" s="50">
        <v>2297580</v>
      </c>
      <c r="X13" s="50">
        <v>1941</v>
      </c>
      <c r="Y13" s="52">
        <f t="shared" si="4"/>
        <v>1183.70942812983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3"/>
      <c r="J14" s="53"/>
      <c r="K14" s="53"/>
      <c r="L14" s="53"/>
      <c r="M14" s="53"/>
      <c r="N14" s="53"/>
      <c r="O14" s="53"/>
      <c r="P14" s="53"/>
      <c r="Q14" s="54"/>
      <c r="R14" s="55"/>
      <c r="S14" s="56"/>
      <c r="T14" s="53"/>
      <c r="U14" s="53"/>
      <c r="V14" s="53"/>
      <c r="W14" s="53"/>
      <c r="X14" s="53"/>
      <c r="Y14" s="53"/>
    </row>
    <row r="15" spans="1:25" ht="17.25" thickBot="1">
      <c r="A15" s="22"/>
      <c r="B15" s="81" t="s">
        <v>17</v>
      </c>
      <c r="C15" s="82"/>
      <c r="D15" s="82"/>
      <c r="E15" s="83"/>
      <c r="F15" s="23"/>
      <c r="G15" s="23">
        <f>SUM(G4:G14)</f>
        <v>5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130406398</v>
      </c>
      <c r="R15" s="27">
        <f>SUM(R4:R14)</f>
        <v>100056</v>
      </c>
      <c r="S15" s="28">
        <f>R15/G15</f>
        <v>20011.2</v>
      </c>
      <c r="T15" s="51">
        <f>Q15/R15</f>
        <v>1303.3341128967777</v>
      </c>
      <c r="U15" s="57">
        <v>172212966</v>
      </c>
      <c r="V15" s="38">
        <f>IF(U15&lt;&gt;0,-(U15-Q15)/U15,"")</f>
        <v>-0.24276086157182844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M2:N2"/>
    <mergeCell ref="O2:P2"/>
    <mergeCell ref="F2:F3"/>
    <mergeCell ref="G2:G3"/>
    <mergeCell ref="H2:H3"/>
    <mergeCell ref="K2:L2"/>
    <mergeCell ref="I2:J2"/>
    <mergeCell ref="B15:E15"/>
    <mergeCell ref="C2:C3"/>
    <mergeCell ref="D2:D3"/>
    <mergeCell ref="E2:E3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2012-08-28T06:36:41Z</dcterms:modified>
  <cp:category/>
  <cp:version/>
  <cp:contentType/>
  <cp:contentStatus/>
</cp:coreProperties>
</file>