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<sst xmlns="http://schemas.openxmlformats.org/spreadsheetml/2006/main" count="70" uniqueCount="45">
  <si>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</si>
  <si>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</si>
  <si>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</si>
  <si>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</si>
  <si>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</si>
  <si>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</si>
  <si>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</si>
  <si>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</si>
  <si>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</si>
  <si>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</si>
  <si>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</si>
  <si>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</si>
  <si>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</si>
  <si>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</si>
  <si>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</si>
  <si>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</si>
  <si>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</si>
  <si>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</si>
  <si>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</si>
  <si>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</si>
  <si>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</si>
  <si>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Stand Up Guys</t>
  </si>
  <si>
    <t>07.03.2013</t>
  </si>
  <si>
    <t>ADS Service</t>
  </si>
  <si>
    <t>n/a</t>
  </si>
  <si>
    <t>Animals United</t>
  </si>
  <si>
    <t>Forum Hungary</t>
  </si>
  <si>
    <t>Identity Thief</t>
  </si>
  <si>
    <t>UIP</t>
  </si>
  <si>
    <t>The Penguin King 3D</t>
  </si>
  <si>
    <t>MTVA</t>
  </si>
  <si>
    <t>Django Unchained</t>
  </si>
  <si>
    <t>InterCom</t>
  </si>
  <si>
    <t>1+43+3</t>
  </si>
  <si>
    <t>Snitch</t>
  </si>
  <si>
    <t>I Give it a Year</t>
  </si>
  <si>
    <t>28.02.2013</t>
  </si>
  <si>
    <t>Budapest Film</t>
  </si>
  <si>
    <t>A Good Day to Die Hard</t>
  </si>
  <si>
    <t>42+3+1</t>
  </si>
  <si>
    <t>Parker</t>
  </si>
  <si>
    <t>Pro Video</t>
  </si>
  <si>
    <t>Oz the great and Powerful</t>
  </si>
  <si>
    <t>41+18+1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</si>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</sst>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16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2" fillId="0" borderId="26" xfId="58" applyFont="1" applyBorder="1" applyAlignment="1" applyProtection="1">
      <alignment horizontal="center" vertical="center"/>
      <protection locked="0"/>
    </xf>
    <xf numFmtId="3" fontId="14" fillId="25" borderId="26" xfId="58" applyNumberFormat="1" applyFont="1" applyFill="1" applyBorder="1" applyAlignment="1" applyProtection="1">
      <alignment vertical="center"/>
      <protection locked="0"/>
    </xf>
    <xf numFmtId="197" fontId="14" fillId="25" borderId="26" xfId="58" applyNumberFormat="1" applyFont="1" applyFill="1" applyBorder="1" applyAlignment="1" applyProtection="1">
      <alignment horizontal="center" vertical="center"/>
      <protection locked="0"/>
    </xf>
    <xf numFmtId="3" fontId="14" fillId="25" borderId="26" xfId="58" applyNumberFormat="1" applyFont="1" applyFill="1" applyBorder="1" applyAlignment="1" applyProtection="1">
      <alignment horizontal="left" vertical="center"/>
      <protection locked="0"/>
    </xf>
    <xf numFmtId="3" fontId="14" fillId="25" borderId="26" xfId="58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5" applyNumberFormat="1" applyFont="1" applyFill="1" applyBorder="1" applyAlignment="1" applyProtection="1">
      <alignment horizontal="right"/>
      <protection/>
    </xf>
    <xf numFmtId="0" fontId="0" fillId="0" borderId="0" xfId="58">
      <alignment/>
      <protection/>
    </xf>
    <xf numFmtId="0" fontId="34" fillId="25" borderId="26" xfId="58" applyFont="1" applyFill="1" applyBorder="1" applyAlignment="1">
      <alignment vertical="center"/>
      <protection/>
    </xf>
    <xf numFmtId="0" fontId="14" fillId="25" borderId="26" xfId="58" applyFont="1" applyFill="1" applyBorder="1" applyAlignment="1" applyProtection="1">
      <alignment horizontal="left" vertical="center"/>
      <protection locked="0"/>
    </xf>
    <xf numFmtId="0" fontId="14" fillId="25" borderId="26" xfId="58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40" applyNumberFormat="1" applyFont="1" applyFill="1" applyBorder="1" applyAlignment="1" applyProtection="1">
      <alignment horizontal="right"/>
      <protection/>
    </xf>
    <xf numFmtId="3" fontId="15" fillId="25" borderId="26" xfId="40" applyNumberFormat="1" applyFont="1" applyFill="1" applyBorder="1" applyAlignment="1" applyProtection="1">
      <alignment/>
      <protection/>
    </xf>
    <xf numFmtId="3" fontId="15" fillId="25" borderId="26" xfId="57" applyNumberFormat="1" applyFont="1" applyFill="1" applyBorder="1">
      <alignment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21" xfId="58"/>
    <cellStyle name="Followed Hyperlink" xfId="59"/>
    <cellStyle name="Összesen" xfId="60"/>
    <cellStyle name="Percent" xfId="61"/>
    <cellStyle name="Rossz" xfId="62"/>
    <cellStyle name="Semleges" xfId="63"/>
    <cellStyle name="Számítás" xfId="64"/>
    <cellStyle name="Százalék 20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689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400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MARCH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W4" sqref="W4:X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6.7109375" style="0" customWidth="1"/>
    <col min="4" max="4" width="12.8515625" style="0" customWidth="1"/>
    <col min="5" max="5" width="18.421875" style="0" customWidth="1"/>
    <col min="6" max="6" width="9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9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4" customFormat="1" ht="30" customHeight="1">
      <c r="A4" s="53">
        <v>1</v>
      </c>
      <c r="B4" s="54"/>
      <c r="C4" s="65" t="s">
        <v>42</v>
      </c>
      <c r="D4" s="56" t="s">
        <v>22</v>
      </c>
      <c r="E4" s="66" t="s">
        <v>26</v>
      </c>
      <c r="F4" s="67" t="s">
        <v>43</v>
      </c>
      <c r="G4" s="67" t="s">
        <v>24</v>
      </c>
      <c r="H4" s="67">
        <v>1</v>
      </c>
      <c r="I4" s="59">
        <v>4290842</v>
      </c>
      <c r="J4" s="59">
        <v>2965</v>
      </c>
      <c r="K4" s="59">
        <v>8827195</v>
      </c>
      <c r="L4" s="59">
        <v>6124</v>
      </c>
      <c r="M4" s="59">
        <v>22585640</v>
      </c>
      <c r="N4" s="59">
        <v>15569</v>
      </c>
      <c r="O4" s="59">
        <v>16242045</v>
      </c>
      <c r="P4" s="59">
        <v>11055</v>
      </c>
      <c r="Q4" s="60">
        <f aca="true" t="shared" si="0" ref="Q4:R9">+I4+K4+M4+O4</f>
        <v>51945722</v>
      </c>
      <c r="R4" s="60">
        <f t="shared" si="0"/>
        <v>35713</v>
      </c>
      <c r="S4" s="61" t="e">
        <f>IF(Q4&lt;&gt;0,R4/G4,"")</f>
        <v>#VALUE!</v>
      </c>
      <c r="T4" s="61">
        <f>IF(Q4&lt;&gt;0,Q4/R4,"")</f>
        <v>1454.5325791728503</v>
      </c>
      <c r="U4" s="62">
        <v>0</v>
      </c>
      <c r="V4" s="63">
        <f aca="true" t="shared" si="1" ref="V4:V13">IF(U4&lt;&gt;0,-(U4-Q4)/U4,"")</f>
      </c>
      <c r="W4" s="46">
        <v>51945722</v>
      </c>
      <c r="X4" s="46">
        <v>35713</v>
      </c>
      <c r="Y4" s="61">
        <f>W4/X4</f>
        <v>1454.5325791728503</v>
      </c>
    </row>
    <row r="5" spans="1:25" s="64" customFormat="1" ht="30" customHeight="1">
      <c r="A5" s="53">
        <v>2</v>
      </c>
      <c r="B5" s="54"/>
      <c r="C5" s="55" t="s">
        <v>38</v>
      </c>
      <c r="D5" s="56">
        <v>41319</v>
      </c>
      <c r="E5" s="57" t="s">
        <v>32</v>
      </c>
      <c r="F5" s="58" t="s">
        <v>39</v>
      </c>
      <c r="G5" s="58" t="s">
        <v>24</v>
      </c>
      <c r="H5" s="58">
        <v>4</v>
      </c>
      <c r="I5" s="69">
        <v>1126557</v>
      </c>
      <c r="J5" s="69">
        <v>857</v>
      </c>
      <c r="K5" s="69">
        <v>2501125</v>
      </c>
      <c r="L5" s="69">
        <v>1873</v>
      </c>
      <c r="M5" s="69">
        <v>5962791</v>
      </c>
      <c r="N5" s="69">
        <v>4355</v>
      </c>
      <c r="O5" s="69">
        <v>3225920</v>
      </c>
      <c r="P5" s="69">
        <v>2350</v>
      </c>
      <c r="Q5" s="60">
        <f t="shared" si="0"/>
        <v>12816393</v>
      </c>
      <c r="R5" s="60">
        <f t="shared" si="0"/>
        <v>9435</v>
      </c>
      <c r="S5" s="61" t="e">
        <f aca="true" t="shared" si="2" ref="S5:S13">IF(Q5&lt;&gt;0,R5/G5,"")</f>
        <v>#VALUE!</v>
      </c>
      <c r="T5" s="61">
        <f aca="true" t="shared" si="3" ref="T5:T13">IF(Q5&lt;&gt;0,Q5/R5,"")</f>
        <v>1358.3882352941177</v>
      </c>
      <c r="U5" s="62">
        <v>20540467</v>
      </c>
      <c r="V5" s="63">
        <f t="shared" si="1"/>
        <v>-0.37604179106541247</v>
      </c>
      <c r="W5" s="70">
        <v>199439689</v>
      </c>
      <c r="X5" s="70">
        <v>148091</v>
      </c>
      <c r="Y5" s="61">
        <f aca="true" t="shared" si="4" ref="Y5:Y13">W5/X5</f>
        <v>1346.7374047038645</v>
      </c>
    </row>
    <row r="6" spans="1:25" s="64" customFormat="1" ht="30" customHeight="1">
      <c r="A6" s="53">
        <v>3</v>
      </c>
      <c r="B6" s="54"/>
      <c r="C6" s="55" t="s">
        <v>35</v>
      </c>
      <c r="D6" s="56" t="s">
        <v>36</v>
      </c>
      <c r="E6" s="57" t="s">
        <v>37</v>
      </c>
      <c r="F6" s="58">
        <v>32</v>
      </c>
      <c r="G6" s="58" t="s">
        <v>24</v>
      </c>
      <c r="H6" s="58">
        <v>2</v>
      </c>
      <c r="I6" s="71">
        <v>1033855</v>
      </c>
      <c r="J6" s="71">
        <v>768</v>
      </c>
      <c r="K6" s="71">
        <v>2536240</v>
      </c>
      <c r="L6" s="71">
        <v>1868</v>
      </c>
      <c r="M6" s="71">
        <v>4598110</v>
      </c>
      <c r="N6" s="71">
        <v>3361</v>
      </c>
      <c r="O6" s="71">
        <v>2449630</v>
      </c>
      <c r="P6" s="71">
        <v>1795</v>
      </c>
      <c r="Q6" s="60">
        <f t="shared" si="0"/>
        <v>10617835</v>
      </c>
      <c r="R6" s="60">
        <f t="shared" si="0"/>
        <v>7792</v>
      </c>
      <c r="S6" s="61" t="e">
        <f>IF(Q6&lt;&gt;0,R6/G6,"")</f>
        <v>#VALUE!</v>
      </c>
      <c r="T6" s="61">
        <f>IF(Q6&lt;&gt;0,Q6/R6,"")</f>
        <v>1362.6584958932237</v>
      </c>
      <c r="U6" s="62">
        <v>14283105</v>
      </c>
      <c r="V6" s="63">
        <f>IF(U6&lt;&gt;0,-(U6-Q6)/U6,"")</f>
        <v>-0.2566157708705495</v>
      </c>
      <c r="W6" s="72">
        <v>28151830</v>
      </c>
      <c r="X6" s="72">
        <v>20810</v>
      </c>
      <c r="Y6" s="61">
        <f>W6/X6</f>
        <v>1352.8029793368573</v>
      </c>
    </row>
    <row r="7" spans="1:25" s="64" customFormat="1" ht="30" customHeight="1">
      <c r="A7" s="53">
        <v>4</v>
      </c>
      <c r="B7" s="54"/>
      <c r="C7" s="55" t="s">
        <v>34</v>
      </c>
      <c r="D7" s="56" t="s">
        <v>22</v>
      </c>
      <c r="E7" s="57" t="s">
        <v>44</v>
      </c>
      <c r="F7" s="58">
        <v>22</v>
      </c>
      <c r="G7" s="58" t="s">
        <v>24</v>
      </c>
      <c r="H7" s="58">
        <v>1</v>
      </c>
      <c r="I7" s="47">
        <v>1130100</v>
      </c>
      <c r="J7" s="47">
        <v>817</v>
      </c>
      <c r="K7" s="59">
        <v>2067025</v>
      </c>
      <c r="L7" s="59">
        <v>1491</v>
      </c>
      <c r="M7" s="59">
        <v>4094080</v>
      </c>
      <c r="N7" s="59">
        <v>2885</v>
      </c>
      <c r="O7" s="59">
        <v>2814325</v>
      </c>
      <c r="P7" s="59">
        <v>1990</v>
      </c>
      <c r="Q7" s="60">
        <f t="shared" si="0"/>
        <v>10105530</v>
      </c>
      <c r="R7" s="60">
        <f t="shared" si="0"/>
        <v>7183</v>
      </c>
      <c r="S7" s="61" t="e">
        <f>IF(Q7&lt;&gt;0,R7/G7,"")</f>
        <v>#VALUE!</v>
      </c>
      <c r="T7" s="61">
        <f>IF(Q7&lt;&gt;0,Q7/R7,"")</f>
        <v>1406.8676040651537</v>
      </c>
      <c r="U7" s="62">
        <v>0</v>
      </c>
      <c r="V7" s="63">
        <f>IF(U7&lt;&gt;0,-(U7-Q7)/U7,"")</f>
      </c>
      <c r="W7" s="46">
        <v>10105530</v>
      </c>
      <c r="X7" s="46">
        <v>7183</v>
      </c>
      <c r="Y7" s="61">
        <f>W7/X7</f>
        <v>1406.8676040651537</v>
      </c>
    </row>
    <row r="8" spans="1:25" s="64" customFormat="1" ht="30" customHeight="1">
      <c r="A8" s="53">
        <v>5</v>
      </c>
      <c r="B8" s="54"/>
      <c r="C8" s="55" t="s">
        <v>27</v>
      </c>
      <c r="D8" s="56">
        <v>41326</v>
      </c>
      <c r="E8" s="57" t="s">
        <v>28</v>
      </c>
      <c r="F8" s="58">
        <v>31</v>
      </c>
      <c r="G8" s="58">
        <v>34</v>
      </c>
      <c r="H8" s="58">
        <v>3</v>
      </c>
      <c r="I8" s="59">
        <v>628320</v>
      </c>
      <c r="J8" s="59">
        <v>463</v>
      </c>
      <c r="K8" s="59">
        <v>1715385</v>
      </c>
      <c r="L8" s="59">
        <v>1328</v>
      </c>
      <c r="M8" s="59">
        <v>3700524</v>
      </c>
      <c r="N8" s="59">
        <v>2806</v>
      </c>
      <c r="O8" s="59">
        <v>2089272</v>
      </c>
      <c r="P8" s="59">
        <v>1544</v>
      </c>
      <c r="Q8" s="60">
        <f t="shared" si="0"/>
        <v>8133501</v>
      </c>
      <c r="R8" s="60">
        <f t="shared" si="0"/>
        <v>6141</v>
      </c>
      <c r="S8" s="61">
        <f>IF(Q8&lt;&gt;0,R8/G8,"")</f>
        <v>180.61764705882354</v>
      </c>
      <c r="T8" s="61">
        <f>IF(Q8&lt;&gt;0,Q8/R8,"")</f>
        <v>1324.4587200781632</v>
      </c>
      <c r="U8" s="62">
        <v>13595619</v>
      </c>
      <c r="V8" s="63">
        <f>IF(U8&lt;&gt;0,-(U8-Q8)/U8,"")</f>
        <v>-0.40175574205190656</v>
      </c>
      <c r="W8" s="46">
        <v>52098467</v>
      </c>
      <c r="X8" s="46">
        <v>39590</v>
      </c>
      <c r="Y8" s="61">
        <f>W8/X8</f>
        <v>1315.9501641828745</v>
      </c>
    </row>
    <row r="9" spans="1:25" s="64" customFormat="1" ht="30" customHeight="1">
      <c r="A9" s="53">
        <v>6</v>
      </c>
      <c r="B9" s="54"/>
      <c r="C9" s="55" t="s">
        <v>40</v>
      </c>
      <c r="D9" s="56" t="s">
        <v>36</v>
      </c>
      <c r="E9" s="57" t="s">
        <v>41</v>
      </c>
      <c r="F9" s="58">
        <v>29</v>
      </c>
      <c r="G9" s="58" t="s">
        <v>24</v>
      </c>
      <c r="H9" s="58">
        <v>2</v>
      </c>
      <c r="I9" s="68">
        <v>898020</v>
      </c>
      <c r="J9" s="68">
        <v>629</v>
      </c>
      <c r="K9" s="68">
        <v>1596000</v>
      </c>
      <c r="L9" s="68">
        <v>1145</v>
      </c>
      <c r="M9" s="68">
        <v>3264320</v>
      </c>
      <c r="N9" s="68">
        <v>2323</v>
      </c>
      <c r="O9" s="68">
        <v>1981215</v>
      </c>
      <c r="P9" s="68">
        <v>1386</v>
      </c>
      <c r="Q9" s="60">
        <f t="shared" si="0"/>
        <v>7739555</v>
      </c>
      <c r="R9" s="60">
        <f t="shared" si="0"/>
        <v>5483</v>
      </c>
      <c r="S9" s="61" t="e">
        <f>IF(Q9&lt;&gt;0,R9/G9,"")</f>
        <v>#VALUE!</v>
      </c>
      <c r="T9" s="61">
        <f>IF(Q9&lt;&gt;0,Q9/R9,"")</f>
        <v>1411.5548057632682</v>
      </c>
      <c r="U9" s="62">
        <v>14432730</v>
      </c>
      <c r="V9" s="63">
        <f>IF(U9&lt;&gt;0,-(U9-Q9)/U9,"")</f>
        <v>-0.46374975489737563</v>
      </c>
      <c r="W9" s="73">
        <v>25523190</v>
      </c>
      <c r="X9" s="73">
        <v>18433</v>
      </c>
      <c r="Y9" s="61">
        <f>W9/X9</f>
        <v>1384.6465578039385</v>
      </c>
    </row>
    <row r="10" spans="1:25" s="64" customFormat="1" ht="30" customHeight="1">
      <c r="A10" s="53">
        <v>7</v>
      </c>
      <c r="B10" s="54"/>
      <c r="C10" s="55" t="s">
        <v>29</v>
      </c>
      <c r="D10" s="56">
        <v>41326</v>
      </c>
      <c r="E10" s="57" t="s">
        <v>30</v>
      </c>
      <c r="F10" s="58">
        <v>26</v>
      </c>
      <c r="G10" s="58" t="s">
        <v>24</v>
      </c>
      <c r="H10" s="58">
        <v>3</v>
      </c>
      <c r="I10" s="68">
        <v>351560</v>
      </c>
      <c r="J10" s="68">
        <v>364</v>
      </c>
      <c r="K10" s="59">
        <v>874990</v>
      </c>
      <c r="L10" s="59">
        <v>892</v>
      </c>
      <c r="M10" s="59">
        <v>2604950</v>
      </c>
      <c r="N10" s="59">
        <v>1830</v>
      </c>
      <c r="O10" s="59">
        <v>2293110</v>
      </c>
      <c r="P10" s="59">
        <v>1636</v>
      </c>
      <c r="Q10" s="60">
        <f aca="true" t="shared" si="5" ref="Q10:R13">+I10+K10+M10+O10</f>
        <v>6124610</v>
      </c>
      <c r="R10" s="60">
        <f t="shared" si="5"/>
        <v>4722</v>
      </c>
      <c r="S10" s="61" t="e">
        <f t="shared" si="2"/>
        <v>#VALUE!</v>
      </c>
      <c r="T10" s="61">
        <f t="shared" si="3"/>
        <v>1297.0372723422279</v>
      </c>
      <c r="U10" s="62">
        <v>8279688</v>
      </c>
      <c r="V10" s="63">
        <f t="shared" si="1"/>
        <v>-0.2602849286108365</v>
      </c>
      <c r="W10" s="46">
        <v>28389977</v>
      </c>
      <c r="X10" s="46">
        <v>22232</v>
      </c>
      <c r="Y10" s="61">
        <f t="shared" si="4"/>
        <v>1276.9870906801007</v>
      </c>
    </row>
    <row r="11" spans="1:25" s="64" customFormat="1" ht="30" customHeight="1">
      <c r="A11" s="53">
        <v>8</v>
      </c>
      <c r="B11" s="54"/>
      <c r="C11" s="55" t="s">
        <v>31</v>
      </c>
      <c r="D11" s="56">
        <v>41291</v>
      </c>
      <c r="E11" s="57" t="s">
        <v>32</v>
      </c>
      <c r="F11" s="58" t="s">
        <v>33</v>
      </c>
      <c r="G11" s="58" t="s">
        <v>24</v>
      </c>
      <c r="H11" s="58">
        <v>8</v>
      </c>
      <c r="I11" s="69">
        <v>544020</v>
      </c>
      <c r="J11" s="69">
        <v>401</v>
      </c>
      <c r="K11" s="69">
        <v>1149550</v>
      </c>
      <c r="L11" s="69">
        <v>833</v>
      </c>
      <c r="M11" s="69">
        <v>2419974</v>
      </c>
      <c r="N11" s="69">
        <v>1781</v>
      </c>
      <c r="O11" s="69">
        <v>1182910</v>
      </c>
      <c r="P11" s="69">
        <v>858</v>
      </c>
      <c r="Q11" s="60">
        <f t="shared" si="5"/>
        <v>5296454</v>
      </c>
      <c r="R11" s="60">
        <f t="shared" si="5"/>
        <v>3873</v>
      </c>
      <c r="S11" s="61" t="e">
        <f t="shared" si="2"/>
        <v>#VALUE!</v>
      </c>
      <c r="T11" s="61">
        <f t="shared" si="3"/>
        <v>1367.5326620191067</v>
      </c>
      <c r="U11" s="62">
        <v>7470883</v>
      </c>
      <c r="V11" s="63">
        <f t="shared" si="1"/>
        <v>-0.2910538151915911</v>
      </c>
      <c r="W11" s="70">
        <v>250954350</v>
      </c>
      <c r="X11" s="70">
        <v>192544</v>
      </c>
      <c r="Y11" s="61">
        <f t="shared" si="4"/>
        <v>1303.3610499418314</v>
      </c>
    </row>
    <row r="12" spans="1:25" s="64" customFormat="1" ht="30" customHeight="1">
      <c r="A12" s="53">
        <v>9</v>
      </c>
      <c r="B12" s="54"/>
      <c r="C12" s="55" t="s">
        <v>21</v>
      </c>
      <c r="D12" s="56" t="s">
        <v>22</v>
      </c>
      <c r="E12" s="57" t="s">
        <v>23</v>
      </c>
      <c r="F12" s="58">
        <v>15</v>
      </c>
      <c r="G12" s="58" t="s">
        <v>24</v>
      </c>
      <c r="H12" s="58">
        <v>1</v>
      </c>
      <c r="I12" s="59"/>
      <c r="J12" s="59"/>
      <c r="K12" s="59"/>
      <c r="L12" s="59"/>
      <c r="M12" s="59"/>
      <c r="N12" s="59"/>
      <c r="O12" s="59"/>
      <c r="P12" s="59"/>
      <c r="Q12" s="60">
        <v>5015411</v>
      </c>
      <c r="R12" s="60">
        <v>3412</v>
      </c>
      <c r="S12" s="61" t="e">
        <f t="shared" si="2"/>
        <v>#VALUE!</v>
      </c>
      <c r="T12" s="61">
        <f t="shared" si="3"/>
        <v>1469.9328839390387</v>
      </c>
      <c r="U12" s="62">
        <v>0</v>
      </c>
      <c r="V12" s="63">
        <f t="shared" si="1"/>
      </c>
      <c r="W12" s="60">
        <v>5015411</v>
      </c>
      <c r="X12" s="60">
        <v>3412</v>
      </c>
      <c r="Y12" s="61">
        <f t="shared" si="4"/>
        <v>1469.9328839390387</v>
      </c>
    </row>
    <row r="13" spans="1:25" s="64" customFormat="1" ht="30" customHeight="1">
      <c r="A13" s="53">
        <v>10</v>
      </c>
      <c r="B13" s="54"/>
      <c r="C13" s="65" t="s">
        <v>25</v>
      </c>
      <c r="D13" s="56">
        <v>41298</v>
      </c>
      <c r="E13" s="66" t="s">
        <v>26</v>
      </c>
      <c r="F13" s="67">
        <v>25</v>
      </c>
      <c r="G13" s="67" t="s">
        <v>24</v>
      </c>
      <c r="H13" s="67">
        <v>7</v>
      </c>
      <c r="I13" s="59">
        <v>255190</v>
      </c>
      <c r="J13" s="59">
        <v>266</v>
      </c>
      <c r="K13" s="59">
        <v>356820</v>
      </c>
      <c r="L13" s="59">
        <v>326</v>
      </c>
      <c r="M13" s="59">
        <v>2175770</v>
      </c>
      <c r="N13" s="59">
        <v>1784</v>
      </c>
      <c r="O13" s="59">
        <v>2201540</v>
      </c>
      <c r="P13" s="59">
        <v>1792</v>
      </c>
      <c r="Q13" s="60">
        <f t="shared" si="5"/>
        <v>4989320</v>
      </c>
      <c r="R13" s="60">
        <f t="shared" si="5"/>
        <v>4168</v>
      </c>
      <c r="S13" s="61" t="e">
        <f t="shared" si="2"/>
        <v>#VALUE!</v>
      </c>
      <c r="T13" s="61">
        <f t="shared" si="3"/>
        <v>1197.0537428023033</v>
      </c>
      <c r="U13" s="62">
        <v>5786471</v>
      </c>
      <c r="V13" s="63">
        <f t="shared" si="1"/>
        <v>-0.13776116738509533</v>
      </c>
      <c r="W13" s="46">
        <v>78891517</v>
      </c>
      <c r="X13" s="46">
        <v>66133</v>
      </c>
      <c r="Y13" s="61">
        <f t="shared" si="4"/>
        <v>1192.9220963815342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34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122784331</v>
      </c>
      <c r="R15" s="27">
        <f>SUM(R4:R14)</f>
        <v>87922</v>
      </c>
      <c r="S15" s="28">
        <f>R15/G15</f>
        <v>2585.9411764705883</v>
      </c>
      <c r="T15" s="48">
        <f>Q15/R15</f>
        <v>1396.5143081367576</v>
      </c>
      <c r="U15" s="74">
        <v>101425108</v>
      </c>
      <c r="V15" s="38">
        <f>IF(U15&lt;&gt;0,-(U15-Q15)/U15,"")</f>
        <v>0.21059107967624743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2013-03-13T15:07:02Z</dcterms:modified>
  <cp:category/>
  <cp:version/>
  <cp:contentType/>
  <cp:contentStatus/>
</cp:coreProperties>
</file>