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4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<sst xmlns="http://schemas.openxmlformats.org/spreadsheetml/2006/main" count="65" uniqueCount="40">
  <si>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</si>
  <si>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</si>
  <si>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</si>
  <si>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</si>
  <si>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</si>
  <si>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</si>
  <si>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</si>
  <si>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</si>
  <si>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</si>
  <si>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</si>
  <si>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</si>
  <si>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</si>
  <si>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</si>
  <si>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</si>
  <si>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</si>
  <si>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</si>
  <si>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</si>
  <si>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</si>
  <si>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</si>
  <si>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</si>
  <si>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</si>
  <si>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Harry Potter and the Half-Blood Prince</t>
  </si>
  <si>
    <t>InterCom</t>
  </si>
  <si>
    <t>41+7+1</t>
  </si>
  <si>
    <t>n/a</t>
  </si>
  <si>
    <t>Ice Age: Dawn of the Dinosaurs</t>
  </si>
  <si>
    <t>32+15</t>
  </si>
  <si>
    <t>The Hangover</t>
  </si>
  <si>
    <t>G-Force</t>
  </si>
  <si>
    <t>Forum Hungary</t>
  </si>
  <si>
    <t>25+15</t>
  </si>
  <si>
    <t>Inglourious Basterds</t>
  </si>
  <si>
    <t>UIP</t>
  </si>
  <si>
    <t>The Proposal</t>
  </si>
  <si>
    <t>G.I. Joe: Rise of Cobra</t>
  </si>
  <si>
    <t>30+1</t>
  </si>
  <si>
    <t>My Life in Ruins</t>
  </si>
  <si>
    <t>Go Fast</t>
  </si>
  <si>
    <t>The Accidental Husband</t>
  </si>
  <si>
    <t>Palace Pictures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</si>
</sst>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€-2]\ #\ ##,000_);[Red]\([$€-2]\ #\ ##,000\)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horizontal="right"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5" fillId="25" borderId="26" xfId="0" applyNumberFormat="1" applyFont="1" applyFill="1" applyBorder="1" applyAlignment="1" applyProtection="1">
      <alignment vertical="center"/>
      <protection locked="0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83" fontId="14" fillId="25" borderId="26" xfId="55" applyNumberFormat="1" applyFont="1" applyFill="1" applyBorder="1" applyAlignment="1" applyProtection="1">
      <alignment horizontal="right"/>
      <protection/>
    </xf>
    <xf numFmtId="3" fontId="34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3" fontId="14" fillId="25" borderId="26" xfId="55" applyNumberFormat="1" applyFont="1" applyFill="1" applyBorder="1" applyAlignment="1" applyProtection="1">
      <alignment horizontal="center"/>
      <protection/>
    </xf>
    <xf numFmtId="183" fontId="14" fillId="25" borderId="26" xfId="55" applyNumberFormat="1" applyFont="1" applyFill="1" applyBorder="1" applyAlignment="1" applyProtection="1">
      <alignment/>
      <protection/>
    </xf>
    <xf numFmtId="3" fontId="14" fillId="25" borderId="26" xfId="0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 horizontal="right" wrapText="1"/>
    </xf>
    <xf numFmtId="3" fontId="16" fillId="25" borderId="26" xfId="0" applyNumberFormat="1" applyFont="1" applyFill="1" applyBorder="1" applyAlignment="1">
      <alignment horizontal="right" wrapText="1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4496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0112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27-30 AUGUST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L4" sqref="L4:Y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4.57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5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5.42187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88" t="s">
        <v>3</v>
      </c>
      <c r="G2" s="88" t="s">
        <v>4</v>
      </c>
      <c r="H2" s="88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89"/>
      <c r="G3" s="89"/>
      <c r="H3" s="8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48" t="s">
        <v>28</v>
      </c>
      <c r="D4" s="60">
        <v>40045</v>
      </c>
      <c r="E4" s="49" t="s">
        <v>29</v>
      </c>
      <c r="F4" s="50" t="s">
        <v>30</v>
      </c>
      <c r="G4" s="50" t="s">
        <v>24</v>
      </c>
      <c r="H4" s="50">
        <v>2</v>
      </c>
      <c r="I4" s="70">
        <v>5974280</v>
      </c>
      <c r="J4" s="70">
        <v>4851</v>
      </c>
      <c r="K4" s="70">
        <v>6107225</v>
      </c>
      <c r="L4" s="70">
        <v>4777</v>
      </c>
      <c r="M4" s="70">
        <v>12613200</v>
      </c>
      <c r="N4" s="70">
        <v>9782</v>
      </c>
      <c r="O4" s="70">
        <v>10852000</v>
      </c>
      <c r="P4" s="70">
        <v>8482</v>
      </c>
      <c r="Q4" s="64">
        <f aca="true" t="shared" si="0" ref="Q4:R6">+I4+K4+M4+O4</f>
        <v>35546705</v>
      </c>
      <c r="R4" s="65">
        <f t="shared" si="0"/>
        <v>27892</v>
      </c>
      <c r="S4" s="66" t="e">
        <f>IF(Q4&lt;&gt;0,R4/G4,"")</f>
        <v>#VALUE!</v>
      </c>
      <c r="T4" s="66">
        <f>IF(Q4&lt;&gt;0,Q4/R4,"")</f>
        <v>1274.4408791051198</v>
      </c>
      <c r="U4" s="67">
        <v>53299880</v>
      </c>
      <c r="V4" s="68">
        <f>IF(U4&lt;&gt;0,-(U4-Q4)/U4,"")</f>
        <v>-0.33308095627982653</v>
      </c>
      <c r="W4" s="51">
        <v>111027510</v>
      </c>
      <c r="X4" s="51">
        <v>87204</v>
      </c>
      <c r="Y4" s="53">
        <f>W4/X4</f>
        <v>1273.1928581257741</v>
      </c>
    </row>
    <row r="5" spans="1:25" ht="30" customHeight="1">
      <c r="A5" s="40">
        <v>2</v>
      </c>
      <c r="B5" s="41"/>
      <c r="C5" s="69" t="s">
        <v>31</v>
      </c>
      <c r="D5" s="60">
        <v>40045</v>
      </c>
      <c r="E5" s="61" t="s">
        <v>32</v>
      </c>
      <c r="F5" s="62">
        <v>27</v>
      </c>
      <c r="G5" s="62">
        <v>26</v>
      </c>
      <c r="H5" s="62">
        <v>2</v>
      </c>
      <c r="I5" s="63">
        <v>6304370</v>
      </c>
      <c r="J5" s="63">
        <v>5318</v>
      </c>
      <c r="K5" s="70">
        <v>6838555</v>
      </c>
      <c r="L5" s="70">
        <v>5677</v>
      </c>
      <c r="M5" s="70">
        <v>11419110</v>
      </c>
      <c r="N5" s="70">
        <v>9303</v>
      </c>
      <c r="O5" s="70">
        <v>8793675</v>
      </c>
      <c r="P5" s="70">
        <v>7343</v>
      </c>
      <c r="Q5" s="64">
        <f t="shared" si="0"/>
        <v>33355710</v>
      </c>
      <c r="R5" s="65">
        <f t="shared" si="0"/>
        <v>27641</v>
      </c>
      <c r="S5" s="71">
        <f>IF(Q5&lt;&gt;0,R5/G5,"")</f>
        <v>1063.1153846153845</v>
      </c>
      <c r="T5" s="71">
        <f>IF(Q5&lt;&gt;0,Q5/R5,"")</f>
        <v>1206.7475851090771</v>
      </c>
      <c r="U5" s="67">
        <v>40026160</v>
      </c>
      <c r="V5" s="72">
        <f>IF(U5&lt;&gt;0,-(U5-Q5)/U5,"")</f>
        <v>-0.1666522594223378</v>
      </c>
      <c r="W5" s="51">
        <v>94786655</v>
      </c>
      <c r="X5" s="51">
        <v>81058</v>
      </c>
      <c r="Y5" s="53">
        <f>W5/X5</f>
        <v>1169.3682918404106</v>
      </c>
    </row>
    <row r="6" spans="1:25" ht="30" customHeight="1">
      <c r="A6" s="40">
        <v>3</v>
      </c>
      <c r="B6" s="41"/>
      <c r="C6" s="69" t="s">
        <v>38</v>
      </c>
      <c r="D6" s="60">
        <v>40052</v>
      </c>
      <c r="E6" s="61" t="s">
        <v>39</v>
      </c>
      <c r="F6" s="62">
        <v>17</v>
      </c>
      <c r="G6" s="62" t="s">
        <v>24</v>
      </c>
      <c r="H6" s="62">
        <v>1</v>
      </c>
      <c r="I6" s="73">
        <v>2459780</v>
      </c>
      <c r="J6" s="74">
        <v>2035</v>
      </c>
      <c r="K6" s="73">
        <v>2613620</v>
      </c>
      <c r="L6" s="74">
        <v>2129</v>
      </c>
      <c r="M6" s="73">
        <v>4671580</v>
      </c>
      <c r="N6" s="74">
        <v>3766</v>
      </c>
      <c r="O6" s="73">
        <v>3201010</v>
      </c>
      <c r="P6" s="74">
        <v>2657</v>
      </c>
      <c r="Q6" s="64">
        <f t="shared" si="0"/>
        <v>12945990</v>
      </c>
      <c r="R6" s="65">
        <f t="shared" si="0"/>
        <v>10587</v>
      </c>
      <c r="S6" s="71" t="e">
        <f>IF(Q6&lt;&gt;0,R6/G6,"")</f>
        <v>#VALUE!</v>
      </c>
      <c r="T6" s="71">
        <f>IF(Q6&lt;&gt;0,Q6/R6,"")</f>
        <v>1222.819495607821</v>
      </c>
      <c r="U6" s="67">
        <v>0</v>
      </c>
      <c r="V6" s="72">
        <f>IF(U6&lt;&gt;0,-(U6-Q6)/U6,"")</f>
      </c>
      <c r="W6" s="67">
        <v>14574080</v>
      </c>
      <c r="X6" s="75">
        <v>12231</v>
      </c>
      <c r="Y6" s="53">
        <f>W6/X6</f>
        <v>1191.5689641075955</v>
      </c>
    </row>
    <row r="7" spans="1:25" ht="30" customHeight="1">
      <c r="A7" s="40">
        <v>4</v>
      </c>
      <c r="B7" s="41"/>
      <c r="C7" s="59" t="s">
        <v>21</v>
      </c>
      <c r="D7" s="60">
        <v>40017</v>
      </c>
      <c r="E7" s="61" t="s">
        <v>22</v>
      </c>
      <c r="F7" s="62" t="s">
        <v>23</v>
      </c>
      <c r="G7" s="62" t="s">
        <v>24</v>
      </c>
      <c r="H7" s="62">
        <v>6</v>
      </c>
      <c r="I7" s="63">
        <v>2019170</v>
      </c>
      <c r="J7" s="63">
        <v>2039</v>
      </c>
      <c r="K7" s="63">
        <v>1978530</v>
      </c>
      <c r="L7" s="63">
        <v>1932</v>
      </c>
      <c r="M7" s="63">
        <v>3840030</v>
      </c>
      <c r="N7" s="63">
        <v>3476</v>
      </c>
      <c r="O7" s="63">
        <v>2730480</v>
      </c>
      <c r="P7" s="63">
        <v>2519</v>
      </c>
      <c r="Q7" s="64">
        <f aca="true" t="shared" si="1" ref="Q7:R13">+I7+K7+M7+O7</f>
        <v>10568210</v>
      </c>
      <c r="R7" s="65">
        <f t="shared" si="1"/>
        <v>9966</v>
      </c>
      <c r="S7" s="66" t="e">
        <f>IF(Q7&lt;&gt;0,R7/G7,"")</f>
        <v>#VALUE!</v>
      </c>
      <c r="T7" s="66">
        <f>IF(Q7&lt;&gt;0,Q7/R7,"")</f>
        <v>1060.4264499297612</v>
      </c>
      <c r="U7" s="67">
        <v>13778640</v>
      </c>
      <c r="V7" s="68">
        <f>IF(U7&lt;&gt;0,-(U7-Q7)/U7,"")</f>
        <v>-0.2330004993235907</v>
      </c>
      <c r="W7" s="54">
        <v>493356270</v>
      </c>
      <c r="X7" s="54">
        <v>449943</v>
      </c>
      <c r="Y7" s="53">
        <f>W7/X7</f>
        <v>1096.4861549129557</v>
      </c>
    </row>
    <row r="8" spans="1:25" ht="30" customHeight="1">
      <c r="A8" s="40">
        <v>5</v>
      </c>
      <c r="B8" s="41"/>
      <c r="C8" s="48" t="s">
        <v>25</v>
      </c>
      <c r="D8" s="60">
        <v>39995</v>
      </c>
      <c r="E8" s="49" t="s">
        <v>22</v>
      </c>
      <c r="F8" s="50" t="s">
        <v>26</v>
      </c>
      <c r="G8" s="50" t="s">
        <v>24</v>
      </c>
      <c r="H8" s="50">
        <v>9</v>
      </c>
      <c r="I8" s="63">
        <v>1432080</v>
      </c>
      <c r="J8" s="63">
        <v>1299</v>
      </c>
      <c r="K8" s="63">
        <v>1655990</v>
      </c>
      <c r="L8" s="63">
        <v>1414</v>
      </c>
      <c r="M8" s="63">
        <v>3921790</v>
      </c>
      <c r="N8" s="63">
        <v>3175</v>
      </c>
      <c r="O8" s="63">
        <v>3307550</v>
      </c>
      <c r="P8" s="63">
        <v>2614</v>
      </c>
      <c r="Q8" s="64">
        <f t="shared" si="1"/>
        <v>10317410</v>
      </c>
      <c r="R8" s="65">
        <f t="shared" si="1"/>
        <v>8502</v>
      </c>
      <c r="S8" s="66" t="e">
        <f>IF(Q8&lt;&gt;0,R8/G8,"")</f>
        <v>#VALUE!</v>
      </c>
      <c r="T8" s="66">
        <f>IF(Q8&lt;&gt;0,Q8/R8,"")</f>
        <v>1213.5274053163962</v>
      </c>
      <c r="U8" s="67">
        <v>13086655</v>
      </c>
      <c r="V8" s="68">
        <f>IF(U8&lt;&gt;0,-(U8-Q8)/U8,"")</f>
        <v>-0.21160831396563903</v>
      </c>
      <c r="W8" s="54">
        <v>724799510</v>
      </c>
      <c r="X8" s="54">
        <v>584138</v>
      </c>
      <c r="Y8" s="53">
        <f>W8/X8</f>
        <v>1240.8018481934064</v>
      </c>
    </row>
    <row r="9" spans="1:25" ht="30" customHeight="1">
      <c r="A9" s="40">
        <v>6</v>
      </c>
      <c r="B9" s="41"/>
      <c r="C9" s="69" t="s">
        <v>27</v>
      </c>
      <c r="D9" s="60">
        <v>39982</v>
      </c>
      <c r="E9" s="61" t="s">
        <v>22</v>
      </c>
      <c r="F9" s="62">
        <v>29</v>
      </c>
      <c r="G9" s="62" t="s">
        <v>24</v>
      </c>
      <c r="H9" s="62">
        <v>11</v>
      </c>
      <c r="I9" s="63">
        <v>983570</v>
      </c>
      <c r="J9" s="63">
        <v>833</v>
      </c>
      <c r="K9" s="63">
        <v>1314480</v>
      </c>
      <c r="L9" s="63">
        <v>1119</v>
      </c>
      <c r="M9" s="63">
        <v>2752910</v>
      </c>
      <c r="N9" s="63">
        <v>2224</v>
      </c>
      <c r="O9" s="63">
        <v>1536890</v>
      </c>
      <c r="P9" s="63">
        <v>1311</v>
      </c>
      <c r="Q9" s="64">
        <f t="shared" si="1"/>
        <v>6587850</v>
      </c>
      <c r="R9" s="65">
        <f t="shared" si="1"/>
        <v>5487</v>
      </c>
      <c r="S9" s="66" t="e">
        <f>IF(Q9&lt;&gt;0,R9/G9,"")</f>
        <v>#VALUE!</v>
      </c>
      <c r="T9" s="66">
        <f>IF(Q9&lt;&gt;0,Q9/R9,"")</f>
        <v>1200.6287588846365</v>
      </c>
      <c r="U9" s="67">
        <v>6921910</v>
      </c>
      <c r="V9" s="68">
        <f>IF(U9&lt;&gt;0,-(U9-Q9)/U9,"")</f>
        <v>-0.04826124581221079</v>
      </c>
      <c r="W9" s="54">
        <v>273481205</v>
      </c>
      <c r="X9" s="54">
        <v>248533</v>
      </c>
      <c r="Y9" s="53">
        <f>W9/X9</f>
        <v>1100.3818607589335</v>
      </c>
    </row>
    <row r="10" spans="1:25" ht="30" customHeight="1">
      <c r="A10" s="40">
        <v>7</v>
      </c>
      <c r="B10" s="41"/>
      <c r="C10" s="59" t="s">
        <v>33</v>
      </c>
      <c r="D10" s="60">
        <v>39982</v>
      </c>
      <c r="E10" s="61" t="s">
        <v>29</v>
      </c>
      <c r="F10" s="62">
        <v>27</v>
      </c>
      <c r="G10" s="62" t="s">
        <v>24</v>
      </c>
      <c r="H10" s="62">
        <v>11</v>
      </c>
      <c r="I10" s="70">
        <v>647985</v>
      </c>
      <c r="J10" s="70">
        <v>546</v>
      </c>
      <c r="K10" s="70">
        <v>850310</v>
      </c>
      <c r="L10" s="70">
        <v>702</v>
      </c>
      <c r="M10" s="70">
        <v>1944920</v>
      </c>
      <c r="N10" s="70">
        <v>1593</v>
      </c>
      <c r="O10" s="70">
        <v>1245720</v>
      </c>
      <c r="P10" s="70">
        <v>1094</v>
      </c>
      <c r="Q10" s="64">
        <f t="shared" si="1"/>
        <v>4688935</v>
      </c>
      <c r="R10" s="65">
        <f t="shared" si="1"/>
        <v>3935</v>
      </c>
      <c r="S10" s="66" t="e">
        <f>IF(Q10&lt;&gt;0,R10/G10,"")</f>
        <v>#VALUE!</v>
      </c>
      <c r="T10" s="66">
        <f>IF(Q10&lt;&gt;0,Q10/R10,"")</f>
        <v>1191.5972045743329</v>
      </c>
      <c r="U10" s="67">
        <v>5586550</v>
      </c>
      <c r="V10" s="68">
        <f>IF(U10&lt;&gt;0,-(U10-Q10)/U10,"")</f>
        <v>-0.16067429809095057</v>
      </c>
      <c r="W10" s="51">
        <v>235325335</v>
      </c>
      <c r="X10" s="51">
        <v>211711</v>
      </c>
      <c r="Y10" s="53">
        <f>W10/X10</f>
        <v>1111.5404253912172</v>
      </c>
    </row>
    <row r="11" spans="1:25" ht="30" customHeight="1">
      <c r="A11" s="40">
        <v>8</v>
      </c>
      <c r="B11" s="41"/>
      <c r="C11" s="61" t="s">
        <v>34</v>
      </c>
      <c r="D11" s="60">
        <v>40031</v>
      </c>
      <c r="E11" s="61" t="s">
        <v>32</v>
      </c>
      <c r="F11" s="62" t="s">
        <v>35</v>
      </c>
      <c r="G11" s="62">
        <v>30</v>
      </c>
      <c r="H11" s="62">
        <v>4</v>
      </c>
      <c r="I11" s="63">
        <v>683530</v>
      </c>
      <c r="J11" s="63">
        <v>605</v>
      </c>
      <c r="K11" s="70">
        <v>909825</v>
      </c>
      <c r="L11" s="70">
        <v>823</v>
      </c>
      <c r="M11" s="70">
        <v>1809880</v>
      </c>
      <c r="N11" s="70">
        <v>1582</v>
      </c>
      <c r="O11" s="70">
        <v>1123679</v>
      </c>
      <c r="P11" s="70">
        <v>978</v>
      </c>
      <c r="Q11" s="64">
        <f t="shared" si="1"/>
        <v>4526914</v>
      </c>
      <c r="R11" s="65">
        <f t="shared" si="1"/>
        <v>3988</v>
      </c>
      <c r="S11" s="66">
        <f>IF(Q11&lt;&gt;0,R11/G11,"")</f>
        <v>132.93333333333334</v>
      </c>
      <c r="T11" s="66">
        <f>IF(Q11&lt;&gt;0,Q11/R11,"")</f>
        <v>1135.1339017051152</v>
      </c>
      <c r="U11" s="67">
        <v>7184864</v>
      </c>
      <c r="V11" s="68">
        <f>IF(U11&lt;&gt;0,-(U11-Q11)/U11,"")</f>
        <v>-0.36993741287239396</v>
      </c>
      <c r="W11" s="51">
        <v>81863353</v>
      </c>
      <c r="X11" s="51">
        <v>73781</v>
      </c>
      <c r="Y11" s="53">
        <f>W11/X11</f>
        <v>1109.5451810086608</v>
      </c>
    </row>
    <row r="12" spans="1:25" ht="30" customHeight="1">
      <c r="A12" s="40">
        <v>9</v>
      </c>
      <c r="B12" s="41"/>
      <c r="C12" s="61" t="s">
        <v>36</v>
      </c>
      <c r="D12" s="60">
        <v>40038</v>
      </c>
      <c r="E12" s="61" t="s">
        <v>29</v>
      </c>
      <c r="F12" s="62">
        <v>11</v>
      </c>
      <c r="G12" s="62" t="s">
        <v>24</v>
      </c>
      <c r="H12" s="62">
        <v>3</v>
      </c>
      <c r="I12" s="70">
        <v>597760</v>
      </c>
      <c r="J12" s="70">
        <v>494</v>
      </c>
      <c r="K12" s="70">
        <v>871470</v>
      </c>
      <c r="L12" s="70">
        <v>701</v>
      </c>
      <c r="M12" s="70">
        <v>1489970</v>
      </c>
      <c r="N12" s="70">
        <v>1174</v>
      </c>
      <c r="O12" s="70">
        <v>1017370</v>
      </c>
      <c r="P12" s="70">
        <v>811</v>
      </c>
      <c r="Q12" s="64">
        <f t="shared" si="1"/>
        <v>3976570</v>
      </c>
      <c r="R12" s="65">
        <f t="shared" si="1"/>
        <v>3180</v>
      </c>
      <c r="S12" s="66" t="e">
        <f>IF(Q12&lt;&gt;0,R12/G12,"")</f>
        <v>#VALUE!</v>
      </c>
      <c r="T12" s="66">
        <f>IF(Q12&lt;&gt;0,Q12/R12,"")</f>
        <v>1250.493710691824</v>
      </c>
      <c r="U12" s="67">
        <v>5276970</v>
      </c>
      <c r="V12" s="68">
        <f>IF(U12&lt;&gt;0,-(U12-Q12)/U12,"")</f>
        <v>-0.2464292955995581</v>
      </c>
      <c r="W12" s="51">
        <v>24966414</v>
      </c>
      <c r="X12" s="51">
        <v>20979</v>
      </c>
      <c r="Y12" s="53">
        <f>W12/X12</f>
        <v>1190.066924066924</v>
      </c>
    </row>
    <row r="13" spans="1:25" ht="30" customHeight="1">
      <c r="A13" s="40">
        <v>10</v>
      </c>
      <c r="B13" s="41"/>
      <c r="C13" s="59" t="s">
        <v>37</v>
      </c>
      <c r="D13" s="60">
        <v>40052</v>
      </c>
      <c r="E13" s="61" t="s">
        <v>29</v>
      </c>
      <c r="F13" s="62">
        <v>12</v>
      </c>
      <c r="G13" s="62" t="s">
        <v>24</v>
      </c>
      <c r="H13" s="62">
        <v>1</v>
      </c>
      <c r="I13" s="70">
        <v>450150</v>
      </c>
      <c r="J13" s="70">
        <v>356</v>
      </c>
      <c r="K13" s="70">
        <v>411010</v>
      </c>
      <c r="L13" s="70">
        <v>335</v>
      </c>
      <c r="M13" s="70">
        <v>1003790</v>
      </c>
      <c r="N13" s="70">
        <v>782</v>
      </c>
      <c r="O13" s="70">
        <v>687000</v>
      </c>
      <c r="P13" s="70">
        <v>549</v>
      </c>
      <c r="Q13" s="64">
        <f t="shared" si="1"/>
        <v>2551950</v>
      </c>
      <c r="R13" s="65">
        <f t="shared" si="1"/>
        <v>2022</v>
      </c>
      <c r="S13" s="66" t="e">
        <f>IF(Q13&lt;&gt;0,R13/G13,"")</f>
        <v>#VALUE!</v>
      </c>
      <c r="T13" s="66">
        <f>IF(Q13&lt;&gt;0,Q13/R13,"")</f>
        <v>1262.0919881305638</v>
      </c>
      <c r="U13" s="67">
        <v>0</v>
      </c>
      <c r="V13" s="68">
        <f>IF(U13&lt;&gt;0,-(U13-Q13)/U13,"")</f>
      </c>
      <c r="W13" s="51">
        <v>2585300</v>
      </c>
      <c r="X13" s="51">
        <v>2045</v>
      </c>
      <c r="Y13" s="53">
        <f>W13/X13</f>
        <v>1264.205378973105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56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125066244</v>
      </c>
      <c r="R15" s="27">
        <f>SUM(R4:R14)</f>
        <v>103200</v>
      </c>
      <c r="S15" s="28">
        <f>R15/G15</f>
        <v>1842.857142857143</v>
      </c>
      <c r="T15" s="52">
        <f>Q15/R15</f>
        <v>1211.8822093023257</v>
      </c>
      <c r="U15" s="39">
        <v>149832897</v>
      </c>
      <c r="V15" s="38">
        <f>IF(U15&lt;&gt;0,-(U15-Q15)/U15,"")</f>
        <v>-0.16529516211650103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2008-10-22T07:58:06Z</cp:lastPrinted>
  <dcterms:created xsi:type="dcterms:W3CDTF">2006-04-04T07:29:08Z</dcterms:created>
  <dcterms:modified xsi:type="dcterms:W3CDTF">2009-09-01T13:51:20Z</dcterms:modified>
  <cp:category/>
  <cp:version/>
  <cp:contentType/>
  <cp:contentStatus/>
</cp:coreProperties>
</file>