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4660" tabRatio="601" activeTab="0"/>
  </bookViews>
  <sheets>
    <sheet name="November 21-27..Lapkričio 21-27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<sst xmlns="http://schemas.openxmlformats.org/spreadsheetml/2006/main" count="168" uniqueCount="115">
  <si>
    <t>Distributor</t>
  </si>
  <si>
    <t>TOTAL (top10):</t>
  </si>
  <si>
    <t>Incognito Films</t>
  </si>
  <si>
    <t>Bado žaidynės: Strazdas giesmininkas. 1 dalis
(Hunger Games: Mockingjay – Part 1)</t>
  </si>
  <si>
    <t>Džesis ir Petas
(Postman Pat)</t>
  </si>
  <si>
    <t>2014.11.14</t>
  </si>
  <si>
    <t>Sen Loranas. Stilius - tai aš
(Saint Lorant)</t>
  </si>
  <si>
    <t>2014.11.14</t>
  </si>
  <si>
    <t>Sparnai: ugnies tramdytojai
(Planes: Fire &amp; Rescue)</t>
  </si>
  <si>
    <t>Įniršis
(Fury)</t>
  </si>
  <si>
    <t>Mažylio Nikolia atostogos
(Nicholas on Holiday / Nicholas on Holiday)</t>
  </si>
  <si>
    <t>Garsų pasaulio įrašai</t>
  </si>
  <si>
    <t>Rūsys
(The Basement)</t>
  </si>
  <si>
    <t>Incognito Films</t>
  </si>
  <si>
    <t>-</t>
  </si>
  <si>
    <t>Theatrical Film Distribution /
WDSMPI</t>
  </si>
  <si>
    <t>TOTAL:</t>
  </si>
  <si>
    <t>Radviliada</t>
  </si>
  <si>
    <t>Dingusi
(Gone Girl)</t>
  </si>
  <si>
    <t>Garsų pasaulio įrašai</t>
  </si>
  <si>
    <t>Lošėjas
(The Gambler)</t>
  </si>
  <si>
    <t>Ekskursantė
(The Excursionist)</t>
  </si>
  <si>
    <t>Cinemark</t>
  </si>
  <si>
    <t>John Wick</t>
  </si>
  <si>
    <t>Redirected. Pasaulinė versija
(Redirected. International Cut)</t>
  </si>
  <si>
    <t>2014.11.07</t>
  </si>
  <si>
    <t>N</t>
  </si>
  <si>
    <t>2014.11.14</t>
  </si>
  <si>
    <t>Prior Entertainment</t>
  </si>
  <si>
    <t>November
14 - 20
GBO
(Lt)</t>
  </si>
  <si>
    <t>Lapkričio
14 - 20 d. 
pajamos
(Lt)</t>
  </si>
  <si>
    <t>November
21 - 27
GBO
(Lt)</t>
  </si>
  <si>
    <t>Lapkričio
21 - 27 d. 
pajamos
(Lt)</t>
  </si>
  <si>
    <t>November
21 - 27
ADM</t>
  </si>
  <si>
    <t>-</t>
  </si>
  <si>
    <t>1971-ieji
('71)</t>
  </si>
  <si>
    <t>Kino kultas</t>
  </si>
  <si>
    <t>Dviejų naktų nuotykis
(Two Night Stand)</t>
  </si>
  <si>
    <t>Džesabelė: dvasios prakeiksmas
(Jessabelle)</t>
  </si>
  <si>
    <t>2014.11.07</t>
  </si>
  <si>
    <t>ACME Film</t>
  </si>
  <si>
    <t>Pre-views</t>
  </si>
  <si>
    <t>Theatrical Film Distribution</t>
  </si>
  <si>
    <t>Gustavo nuotykiai
(Adventures of Gustav)</t>
  </si>
  <si>
    <t>Top Film / Incognito Films</t>
  </si>
  <si>
    <t>Su meile, Rouzė
(Love, Rosie)</t>
  </si>
  <si>
    <t>P</t>
  </si>
  <si>
    <t>ACME Film</t>
  </si>
  <si>
    <t>Dėžinukai
(Boxtrolls)</t>
  </si>
  <si>
    <t>Mergaitė su katinu
(Incompresa)</t>
  </si>
  <si>
    <t>A-One Films</t>
  </si>
  <si>
    <t>Forum Cinemas /
Universal</t>
  </si>
  <si>
    <t>Theatrical Film Distribution /
20th Century Fox</t>
  </si>
  <si>
    <t>Nominum</t>
  </si>
  <si>
    <t>TOTAL (top20):</t>
  </si>
  <si>
    <t>TOTAL (top30):</t>
  </si>
  <si>
    <t>Movie</t>
  </si>
  <si>
    <t>Change</t>
  </si>
  <si>
    <t>Show count</t>
  </si>
  <si>
    <t>Average ADM</t>
  </si>
  <si>
    <t>DCO count</t>
  </si>
  <si>
    <t>Aleksandras ir baisiai, labai siaubingai nesėkminga diena
(Alexander and the Terrible, Horrible, No Good, Very Bad Day)</t>
  </si>
  <si>
    <t>Week on screens</t>
  </si>
  <si>
    <t>TOTAL GBO     (Lt)</t>
  </si>
  <si>
    <t>TOTAL ADM</t>
  </si>
  <si>
    <t>TOTAL GBO (Eur)</t>
  </si>
  <si>
    <t>Release   Date</t>
  </si>
  <si>
    <t>Madagaskaro pingvinai
(Penguins of Madagascar)</t>
  </si>
  <si>
    <t>Festival screenings</t>
  </si>
  <si>
    <t>Theatrical Film Distribution</t>
  </si>
  <si>
    <t>P</t>
  </si>
  <si>
    <t>Jodorowsky'io Kopa
(Jodorowsky's Dune)</t>
  </si>
  <si>
    <t>Pakeliui
(When You Wake Up)</t>
  </si>
  <si>
    <t>Lapkričio
21 - 27 d. 
žiūrovų
sk.</t>
  </si>
  <si>
    <t>November
21 - 27
GBO
(Eur)</t>
  </si>
  <si>
    <t>Lapkričio
21 - 27 d.  
pajamos
(Eur)</t>
  </si>
  <si>
    <t xml:space="preserve">November 21st - 27th Lithuanian top-30 </t>
  </si>
  <si>
    <t>Lapkričio 21 - 27 d. Lietuvos kino teatruose rodytų filmų top-30</t>
  </si>
  <si>
    <t>2014.11.21</t>
  </si>
  <si>
    <t>Kaip Hektoras laimės ieškojo
(Hector and the Search for Happiness)</t>
  </si>
  <si>
    <t>Prior Entertainment</t>
  </si>
  <si>
    <t>Vaikystė
(Boyhood)</t>
  </si>
  <si>
    <t>2014.11.21</t>
  </si>
  <si>
    <t>Forum Cinemas /
Paramount</t>
  </si>
  <si>
    <t>Kaip atsikratyti boso 2
(Horrible Bosses 2)</t>
  </si>
  <si>
    <t>Pre-views</t>
  </si>
  <si>
    <t>ACME Film /
Warner Bros.</t>
  </si>
  <si>
    <t>Šimtametis, kuris išlipo pro langą ir dingo
(Hundraåringen som klev ut genom fönstret och försvann /              The 100-Year-Old Man Who Climbed Out the Window and Disappeared)</t>
  </si>
  <si>
    <t>ACME Film</t>
  </si>
  <si>
    <t>Dar kartą, iš naujo
(Begin Again (Can a Song Save Your Life))</t>
  </si>
  <si>
    <t>ACME Film</t>
  </si>
  <si>
    <t>Divergentė
(Divergent)</t>
  </si>
  <si>
    <t>ACME Film</t>
  </si>
  <si>
    <t>Geležinė ledi
(Iron Lady)</t>
  </si>
  <si>
    <t>Theatrical Film Distribution /
20th Century Fox</t>
  </si>
  <si>
    <t>Ida</t>
  </si>
  <si>
    <t>Kino pasaka</t>
  </si>
  <si>
    <t>Tarp žvaigždžių
(Interstellar)</t>
  </si>
  <si>
    <t>Mėnesienos magija
(Magic in the Moonlight)</t>
  </si>
  <si>
    <t>Karti, karti 2
(Горько, горько 2 / Kiss Them All 2)</t>
  </si>
  <si>
    <t>Stounhersto beprotnamis
(Stonehearst Asylum)</t>
  </si>
  <si>
    <t>ACME Film /
Warner Bros.</t>
  </si>
  <si>
    <t>Nematomas frontas
(The Invisible Front)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</si>
  <si>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</si>
  <si>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</si>
  <si>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</si>
  <si>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</si>
  <si>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</si>
  <si>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</si>
  <si>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</si>
  <si>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</si>
  <si>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</si>
  <si>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</si>
  <si>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</si>
  <si>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ACME Film</t>
  </si>
</sst>
</file>

<file path=xl/styles.xml><?xml version="1.0" encoding="utf-8"?>
<styleSheet xmlns="http://schemas.openxmlformats.org/spreadsheetml/2006/main">
  <numFmts count="63">
    <numFmt numFmtId="5" formatCode="&quot;LTL&quot;#,##0_);\(&quot;LTL&quot;#,##0\)"/>
    <numFmt numFmtId="6" formatCode="&quot;LTL&quot;#,##0_);[Red]\(&quot;LTL&quot;#,##0\)"/>
    <numFmt numFmtId="7" formatCode="&quot;LTL&quot;#,##0.00_);\(&quot;LTL&quot;#,##0.00\)"/>
    <numFmt numFmtId="8" formatCode="&quot;LTL&quot;#,##0.00_);[Red]\(&quot;LTL&quot;#,##0.00\)"/>
    <numFmt numFmtId="42" formatCode="_(&quot;LTL&quot;* #,##0_);_(&quot;LTL&quot;* \(#,##0\);_(&quot;LTL&quot;* &quot;-&quot;_);_(@_)"/>
    <numFmt numFmtId="41" formatCode="_(* #,##0_);_(* \(#,##0\);_(* &quot;-&quot;_);_(@_)"/>
    <numFmt numFmtId="44" formatCode="_(&quot;LTL&quot;* #,##0.00_);_(&quot;LTL&quot;* \(#,##0.00\);_(&quot;LTL&quot;* &quot;-&quot;??_);_(@_)"/>
    <numFmt numFmtId="43" formatCode="_(* #,##0.00_);_(* \(#,##0.00\);_(* &quot;-&quot;??_);_(@_)"/>
    <numFmt numFmtId="164" formatCode="_(&quot;LTL&quot;* #,##0_);_(&quot;LTL&quot;* \(#,##0\);_(&quot;LTL&quot;* &quot;-&quot;_);_(@_)"/>
    <numFmt numFmtId="165" formatCode="_(* #,##0_);_(* \(#,##0\);_(* &quot;-&quot;_);_(@_)"/>
    <numFmt numFmtId="166" formatCode="_(&quot;LTL&quot;* #,##0.00_);_(&quot;LTL&quot;* \(#,##0.00\);_(&quot;LTL&quot;* &quot;-&quot;??_);_(@_)"/>
    <numFmt numFmtId="167" formatCode="_(* #,##0.00_);_(* \(#,##0.00\);_(* &quot;-&quot;??_);_(@_)"/>
    <numFmt numFmtId="168" formatCode="#,##0&quot;LTL&quot;;\-#,##0&quot;LTL&quot;"/>
    <numFmt numFmtId="169" formatCode="#,##0&quot;LTL&quot;;[Red]\-#,##0&quot;LTL&quot;"/>
    <numFmt numFmtId="170" formatCode="#,##0.00&quot;LTL&quot;;\-#,##0.00&quot;LTL&quot;"/>
    <numFmt numFmtId="171" formatCode="#,##0.00&quot;LTL&quot;;[Red]\-#,##0.00&quot;LTL&quot;"/>
    <numFmt numFmtId="172" formatCode="_-* #,##0&quot;LTL&quot;_-;\-* #,##0&quot;LTL&quot;_-;_-* &quot;-&quot;&quot;LTL&quot;_-;_-@_-"/>
    <numFmt numFmtId="173" formatCode="_-* #,##0_L_T_L_-;\-* #,##0_L_T_L_-;_-* &quot;-&quot;_L_T_L_-;_-@_-"/>
    <numFmt numFmtId="174" formatCode="_-* #,##0.00&quot;LTL&quot;_-;\-* #,##0.00&quot;LTL&quot;_-;_-* &quot;-&quot;??&quot;LTL&quot;_-;_-@_-"/>
    <numFmt numFmtId="175" formatCode="_-* #,##0.00_L_T_L_-;\-* #,##0.00_L_T_L_-;_-* &quot;-&quot;??_L_T_L_-;_-@_-"/>
    <numFmt numFmtId="176" formatCode="#,##0&quot;Lt&quot;;\-#,##0&quot;Lt&quot;"/>
    <numFmt numFmtId="177" formatCode="#,##0&quot;Lt&quot;;[Red]\-#,##0&quot;Lt&quot;"/>
    <numFmt numFmtId="178" formatCode="#,##0.00&quot;Lt&quot;;\-#,##0.00&quot;Lt&quot;"/>
    <numFmt numFmtId="179" formatCode="#,##0.00&quot;Lt&quot;;[Red]\-#,##0.00&quot;Lt&quot;"/>
    <numFmt numFmtId="180" formatCode="_-* #,##0&quot;Lt&quot;_-;\-* #,##0&quot;Lt&quot;_-;_-* &quot;-&quot;&quot;Lt&quot;_-;_-@_-"/>
    <numFmt numFmtId="181" formatCode="_-* #,##0_L_t_-;\-* #,##0_L_t_-;_-* &quot;-&quot;_L_t_-;_-@_-"/>
    <numFmt numFmtId="182" formatCode="_-* #,##0.00&quot;Lt&quot;_-;\-* #,##0.00&quot;Lt&quot;_-;_-* &quot;-&quot;??&quot;Lt&quot;_-;_-@_-"/>
    <numFmt numFmtId="183" formatCode="_-* #,##0.00_L_t_-;\-* #,##0.00_L_t_-;_-* &quot;-&quot;??_L_t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Lt&quot;;\-#,##0\ &quot;Lt&quot;"/>
    <numFmt numFmtId="193" formatCode="#,##0\ &quot;Lt&quot;;[Red]\-#,##0\ &quot;Lt&quot;"/>
    <numFmt numFmtId="194" formatCode="#,##0.00\ &quot;Lt&quot;;\-#,##0.00\ &quot;Lt&quot;"/>
    <numFmt numFmtId="195" formatCode="#,##0.00\ &quot;Lt&quot;;[Red]\-#,##0.00\ &quot;Lt&quot;"/>
    <numFmt numFmtId="196" formatCode="_-* #,##0\ &quot;Lt&quot;_-;\-* #,##0\ &quot;Lt&quot;_-;_-* &quot;-&quot;\ &quot;Lt&quot;_-;_-@_-"/>
    <numFmt numFmtId="197" formatCode="_-* #,##0\ _L_t_-;\-* #,##0\ _L_t_-;_-* &quot;-&quot;\ _L_t_-;_-@_-"/>
    <numFmt numFmtId="198" formatCode="_-* #,##0.00\ &quot;Lt&quot;_-;\-* #,##0.00\ &quot;Lt&quot;_-;_-* &quot;-&quot;??\ &quot;Lt&quot;_-;_-@_-"/>
    <numFmt numFmtId="199" formatCode="_-* #,##0.00\ _L_t_-;\-* #,##0.00\ _L_t_-;_-* &quot;-&quot;??\ _L_t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yyyy\.mm\.dd"/>
    <numFmt numFmtId="207" formatCode="yyyy/mm/dd;@"/>
    <numFmt numFmtId="208" formatCode="#,##0.0"/>
    <numFmt numFmtId="209" formatCode="[$-427]yyyy\ &quot;m.&quot;\ mmmm\ d\ &quot;d.&quot;"/>
    <numFmt numFmtId="210" formatCode="yyyy\.mm\.dd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yyyy/mm/dd"/>
    <numFmt numFmtId="216" formatCode="#,##0.00\ &quot;Lt&quot;"/>
    <numFmt numFmtId="217" formatCode="General"/>
    <numFmt numFmtId="218" formatCode="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10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4\2014.11.14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edvinui27.11-30.11xlsx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.11.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14-20..Lapkričio 14-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12.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21-23 LapkrIčio 21-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61.7109375" style="3" customWidth="1"/>
    <col min="4" max="5" width="13.421875" style="3" bestFit="1" customWidth="1"/>
    <col min="6" max="6" width="14.00390625" style="3" bestFit="1" customWidth="1"/>
    <col min="7" max="7" width="10.8515625" style="3" customWidth="1"/>
    <col min="8" max="8" width="13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76</v>
      </c>
    </row>
    <row r="2" spans="1:11" ht="19.5">
      <c r="A2" s="1" t="s">
        <v>77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46"/>
      <c r="B4" s="47"/>
      <c r="C4" s="48" t="s">
        <v>56</v>
      </c>
      <c r="D4" s="48" t="s">
        <v>31</v>
      </c>
      <c r="E4" s="48" t="s">
        <v>74</v>
      </c>
      <c r="F4" s="48" t="s">
        <v>29</v>
      </c>
      <c r="G4" s="48" t="s">
        <v>57</v>
      </c>
      <c r="H4" s="48" t="s">
        <v>33</v>
      </c>
      <c r="I4" s="48" t="s">
        <v>58</v>
      </c>
      <c r="J4" s="48" t="s">
        <v>59</v>
      </c>
      <c r="K4" s="48" t="s">
        <v>60</v>
      </c>
      <c r="L4" s="48" t="s">
        <v>62</v>
      </c>
      <c r="M4" s="48" t="s">
        <v>63</v>
      </c>
      <c r="N4" s="48" t="s">
        <v>64</v>
      </c>
      <c r="O4" s="48" t="s">
        <v>65</v>
      </c>
      <c r="P4" s="48" t="s">
        <v>66</v>
      </c>
      <c r="Q4" s="49" t="s">
        <v>0</v>
      </c>
    </row>
    <row r="5" spans="1:17" ht="61.5" customHeight="1" thickBot="1">
      <c r="A5" s="59"/>
      <c r="B5" s="60"/>
      <c r="C5" s="61" t="s">
        <v>111</v>
      </c>
      <c r="D5" s="61" t="s">
        <v>32</v>
      </c>
      <c r="E5" s="61" t="s">
        <v>75</v>
      </c>
      <c r="F5" s="61" t="s">
        <v>30</v>
      </c>
      <c r="G5" s="61" t="s">
        <v>112</v>
      </c>
      <c r="H5" s="61" t="s">
        <v>73</v>
      </c>
      <c r="I5" s="61" t="s">
        <v>108</v>
      </c>
      <c r="J5" s="61" t="s">
        <v>106</v>
      </c>
      <c r="K5" s="61" t="s">
        <v>109</v>
      </c>
      <c r="L5" s="61" t="s">
        <v>113</v>
      </c>
      <c r="M5" s="61" t="s">
        <v>103</v>
      </c>
      <c r="N5" s="61" t="s">
        <v>104</v>
      </c>
      <c r="O5" s="61" t="s">
        <v>110</v>
      </c>
      <c r="P5" s="61" t="s">
        <v>105</v>
      </c>
      <c r="Q5" s="62" t="s">
        <v>107</v>
      </c>
    </row>
    <row r="6" spans="1:17" ht="25.5" customHeight="1">
      <c r="A6" s="66">
        <v>1</v>
      </c>
      <c r="B6" s="69" t="s">
        <v>26</v>
      </c>
      <c r="C6" s="52" t="s">
        <v>3</v>
      </c>
      <c r="D6" s="54">
        <v>350698.88999999996</v>
      </c>
      <c r="E6" s="40">
        <f aca="true" t="shared" si="0" ref="E6:E15">D6/3.452</f>
        <v>101592.95770567785</v>
      </c>
      <c r="F6" s="54" t="s">
        <v>14</v>
      </c>
      <c r="G6" s="57" t="s">
        <v>14</v>
      </c>
      <c r="H6" s="54">
        <v>21272</v>
      </c>
      <c r="I6" s="55">
        <v>265</v>
      </c>
      <c r="J6" s="26">
        <f>H6/I6</f>
        <v>80.27169811320755</v>
      </c>
      <c r="K6" s="55">
        <v>9</v>
      </c>
      <c r="L6" s="56">
        <v>1</v>
      </c>
      <c r="M6" s="54">
        <v>392498.48999999993</v>
      </c>
      <c r="N6" s="54">
        <v>23746</v>
      </c>
      <c r="O6" s="40">
        <f aca="true" t="shared" si="1" ref="O6:O15">M6/3.452</f>
        <v>113701.76419466974</v>
      </c>
      <c r="P6" s="44" t="s">
        <v>78</v>
      </c>
      <c r="Q6" s="53" t="s">
        <v>28</v>
      </c>
    </row>
    <row r="7" spans="1:17" ht="25.5" customHeight="1">
      <c r="A7" s="66">
        <f>A6+1</f>
        <v>2</v>
      </c>
      <c r="B7" s="41">
        <v>1</v>
      </c>
      <c r="C7" s="4" t="s">
        <v>97</v>
      </c>
      <c r="D7" s="54">
        <v>206927.48</v>
      </c>
      <c r="E7" s="40">
        <f t="shared" si="0"/>
        <v>59944.229432213215</v>
      </c>
      <c r="F7" s="54">
        <v>305765.84</v>
      </c>
      <c r="G7" s="57">
        <f>(D7-F7)/F7</f>
        <v>-0.3232485355460244</v>
      </c>
      <c r="H7" s="54">
        <v>12570</v>
      </c>
      <c r="I7" s="55">
        <v>202</v>
      </c>
      <c r="J7" s="26">
        <f>H7/I7</f>
        <v>62.227722772277225</v>
      </c>
      <c r="K7" s="55">
        <v>13</v>
      </c>
      <c r="L7" s="56">
        <v>3</v>
      </c>
      <c r="M7" s="54">
        <v>888865.58</v>
      </c>
      <c r="N7" s="54">
        <v>53133</v>
      </c>
      <c r="O7" s="40">
        <f t="shared" si="1"/>
        <v>257492.92584009268</v>
      </c>
      <c r="P7" s="44" t="s">
        <v>25</v>
      </c>
      <c r="Q7" s="58" t="s">
        <v>101</v>
      </c>
    </row>
    <row r="8" spans="1:17" ht="25.5" customHeight="1">
      <c r="A8" s="66">
        <f aca="true" t="shared" si="2" ref="A8:A15">A7+1</f>
        <v>3</v>
      </c>
      <c r="B8" s="69" t="s">
        <v>26</v>
      </c>
      <c r="C8" s="52" t="s">
        <v>72</v>
      </c>
      <c r="D8" s="54">
        <v>137355.51</v>
      </c>
      <c r="E8" s="40">
        <f t="shared" si="0"/>
        <v>39790.1245654693</v>
      </c>
      <c r="F8" s="54" t="s">
        <v>14</v>
      </c>
      <c r="G8" s="57" t="s">
        <v>14</v>
      </c>
      <c r="H8" s="54">
        <v>8746</v>
      </c>
      <c r="I8" s="55">
        <v>364</v>
      </c>
      <c r="J8" s="26">
        <f>H8/I8</f>
        <v>24.02747252747253</v>
      </c>
      <c r="K8" s="55">
        <v>7</v>
      </c>
      <c r="L8" s="56">
        <v>1</v>
      </c>
      <c r="M8" s="54">
        <v>137355.51</v>
      </c>
      <c r="N8" s="54">
        <v>8746</v>
      </c>
      <c r="O8" s="40">
        <f t="shared" si="1"/>
        <v>39790.1245654693</v>
      </c>
      <c r="P8" s="44" t="s">
        <v>78</v>
      </c>
      <c r="Q8" s="58" t="s">
        <v>114</v>
      </c>
    </row>
    <row r="9" spans="1:17" ht="25.5" customHeight="1">
      <c r="A9" s="66">
        <f t="shared" si="2"/>
        <v>4</v>
      </c>
      <c r="B9" s="41">
        <v>2</v>
      </c>
      <c r="C9" s="52" t="s">
        <v>24</v>
      </c>
      <c r="D9" s="54">
        <v>66852.1</v>
      </c>
      <c r="E9" s="40">
        <f t="shared" si="0"/>
        <v>19366.193511008114</v>
      </c>
      <c r="F9" s="54">
        <v>138564.4</v>
      </c>
      <c r="G9" s="57">
        <f>(D9-F9)/F9</f>
        <v>-0.5175376936644621</v>
      </c>
      <c r="H9" s="54">
        <v>3870</v>
      </c>
      <c r="I9" s="55">
        <v>112</v>
      </c>
      <c r="J9" s="26">
        <f>H9/I9</f>
        <v>34.55357142857143</v>
      </c>
      <c r="K9" s="55">
        <v>8</v>
      </c>
      <c r="L9" s="56">
        <v>3</v>
      </c>
      <c r="M9" s="54">
        <v>442954.2</v>
      </c>
      <c r="N9" s="54">
        <v>27249</v>
      </c>
      <c r="O9" s="40">
        <f t="shared" si="1"/>
        <v>128318.13441483199</v>
      </c>
      <c r="P9" s="44" t="s">
        <v>25</v>
      </c>
      <c r="Q9" s="58" t="s">
        <v>36</v>
      </c>
    </row>
    <row r="10" spans="1:17" ht="25.5" customHeight="1">
      <c r="A10" s="66">
        <f t="shared" si="2"/>
        <v>5</v>
      </c>
      <c r="B10" s="41">
        <v>4</v>
      </c>
      <c r="C10" s="52" t="s">
        <v>4</v>
      </c>
      <c r="D10" s="54">
        <v>54093</v>
      </c>
      <c r="E10" s="40">
        <f>D10/3.452</f>
        <v>15670.046349942062</v>
      </c>
      <c r="F10" s="54">
        <v>87078</v>
      </c>
      <c r="G10" s="57">
        <f>(D10-F10)/F10</f>
        <v>-0.37879831874870806</v>
      </c>
      <c r="H10" s="54">
        <v>3910</v>
      </c>
      <c r="I10" s="55">
        <v>245</v>
      </c>
      <c r="J10" s="26">
        <f>H10/I10</f>
        <v>15.959183673469388</v>
      </c>
      <c r="K10" s="55">
        <v>18</v>
      </c>
      <c r="L10" s="56">
        <v>2</v>
      </c>
      <c r="M10" s="54">
        <v>141172</v>
      </c>
      <c r="N10" s="54">
        <v>3910</v>
      </c>
      <c r="O10" s="40">
        <f>M10/3.452</f>
        <v>40895.712630359216</v>
      </c>
      <c r="P10" s="44" t="s">
        <v>5</v>
      </c>
      <c r="Q10" s="53" t="s">
        <v>11</v>
      </c>
    </row>
    <row r="11" spans="1:17" ht="25.5" customHeight="1">
      <c r="A11" s="66">
        <f t="shared" si="2"/>
        <v>6</v>
      </c>
      <c r="B11" s="41">
        <v>3</v>
      </c>
      <c r="C11" s="4" t="s">
        <v>23</v>
      </c>
      <c r="D11" s="54">
        <v>45799.6</v>
      </c>
      <c r="E11" s="40">
        <f t="shared" si="0"/>
        <v>13267.555040556199</v>
      </c>
      <c r="F11" s="54">
        <v>117889.8</v>
      </c>
      <c r="G11" s="57">
        <f>(D11-F11)/F11</f>
        <v>-0.6115049817711118</v>
      </c>
      <c r="H11" s="54">
        <v>2764</v>
      </c>
      <c r="I11" s="55">
        <v>112</v>
      </c>
      <c r="J11" s="26">
        <f>H11/I11</f>
        <v>24.678571428571427</v>
      </c>
      <c r="K11" s="55">
        <v>11</v>
      </c>
      <c r="L11" s="56">
        <v>2</v>
      </c>
      <c r="M11" s="54">
        <v>168964.9</v>
      </c>
      <c r="N11" s="54">
        <v>10655</v>
      </c>
      <c r="O11" s="40">
        <f t="shared" si="1"/>
        <v>48946.95828505214</v>
      </c>
      <c r="P11" s="44" t="s">
        <v>27</v>
      </c>
      <c r="Q11" s="58" t="s">
        <v>47</v>
      </c>
    </row>
    <row r="12" spans="1:17" ht="25.5" customHeight="1">
      <c r="A12" s="66">
        <f t="shared" si="2"/>
        <v>7</v>
      </c>
      <c r="B12" s="41">
        <v>5</v>
      </c>
      <c r="C12" s="4" t="s">
        <v>37</v>
      </c>
      <c r="D12" s="54">
        <v>24593.8</v>
      </c>
      <c r="E12" s="40">
        <f t="shared" si="0"/>
        <v>7124.507531865585</v>
      </c>
      <c r="F12" s="54">
        <v>59156.5</v>
      </c>
      <c r="G12" s="57">
        <f>(D12-F12)/F12</f>
        <v>-0.5842587036082256</v>
      </c>
      <c r="H12" s="54">
        <v>1504</v>
      </c>
      <c r="I12" s="55">
        <v>67</v>
      </c>
      <c r="J12" s="26">
        <f>H12/I12</f>
        <v>22.44776119402985</v>
      </c>
      <c r="K12" s="55">
        <v>8</v>
      </c>
      <c r="L12" s="56">
        <v>2</v>
      </c>
      <c r="M12" s="54">
        <v>86120.3</v>
      </c>
      <c r="N12" s="54">
        <v>5465</v>
      </c>
      <c r="O12" s="40">
        <f t="shared" si="1"/>
        <v>24947.943221320973</v>
      </c>
      <c r="P12" s="44" t="s">
        <v>27</v>
      </c>
      <c r="Q12" s="53" t="s">
        <v>42</v>
      </c>
    </row>
    <row r="13" spans="1:17" ht="25.5" customHeight="1">
      <c r="A13" s="66">
        <f t="shared" si="2"/>
        <v>8</v>
      </c>
      <c r="B13" s="41" t="s">
        <v>46</v>
      </c>
      <c r="C13" s="52" t="s">
        <v>67</v>
      </c>
      <c r="D13" s="54">
        <v>24451.7</v>
      </c>
      <c r="E13" s="40">
        <f t="shared" si="0"/>
        <v>7083.342989571263</v>
      </c>
      <c r="F13" s="54" t="s">
        <v>14</v>
      </c>
      <c r="G13" s="57" t="s">
        <v>14</v>
      </c>
      <c r="H13" s="54">
        <v>1408</v>
      </c>
      <c r="I13" s="55">
        <v>9</v>
      </c>
      <c r="J13" s="26">
        <f>H13/I13</f>
        <v>156.44444444444446</v>
      </c>
      <c r="K13" s="55">
        <v>9</v>
      </c>
      <c r="L13" s="56" t="s">
        <v>46</v>
      </c>
      <c r="M13" s="54">
        <v>24451.7</v>
      </c>
      <c r="N13" s="54">
        <v>1408</v>
      </c>
      <c r="O13" s="40">
        <f t="shared" si="1"/>
        <v>7083.342989571263</v>
      </c>
      <c r="P13" s="44" t="s">
        <v>41</v>
      </c>
      <c r="Q13" s="53" t="s">
        <v>52</v>
      </c>
    </row>
    <row r="14" spans="1:17" ht="25.5" customHeight="1">
      <c r="A14" s="66">
        <f t="shared" si="2"/>
        <v>9</v>
      </c>
      <c r="B14" s="41">
        <v>6</v>
      </c>
      <c r="C14" s="52" t="s">
        <v>9</v>
      </c>
      <c r="D14" s="54">
        <v>18808.3</v>
      </c>
      <c r="E14" s="40">
        <f t="shared" si="0"/>
        <v>5448.522595596755</v>
      </c>
      <c r="F14" s="54">
        <v>45218</v>
      </c>
      <c r="G14" s="57">
        <f>(D14-F14)/F14</f>
        <v>-0.5840528108275466</v>
      </c>
      <c r="H14" s="54">
        <v>1136</v>
      </c>
      <c r="I14" s="55">
        <v>44</v>
      </c>
      <c r="J14" s="26">
        <f>H14/I14</f>
        <v>25.818181818181817</v>
      </c>
      <c r="K14" s="55">
        <v>5</v>
      </c>
      <c r="L14" s="56">
        <v>5</v>
      </c>
      <c r="M14" s="54">
        <v>514799.6</v>
      </c>
      <c r="N14" s="54">
        <v>31877</v>
      </c>
      <c r="O14" s="40">
        <f t="shared" si="1"/>
        <v>149130.8227114716</v>
      </c>
      <c r="P14" s="44">
        <v>41936</v>
      </c>
      <c r="Q14" s="53" t="s">
        <v>114</v>
      </c>
    </row>
    <row r="15" spans="1:17" ht="25.5" customHeight="1">
      <c r="A15" s="66">
        <f t="shared" si="2"/>
        <v>10</v>
      </c>
      <c r="B15" s="41">
        <v>11</v>
      </c>
      <c r="C15" s="4" t="s">
        <v>48</v>
      </c>
      <c r="D15" s="54">
        <v>14112</v>
      </c>
      <c r="E15" s="40">
        <f t="shared" si="0"/>
        <v>4088.0648899188877</v>
      </c>
      <c r="F15" s="54">
        <v>22886.5</v>
      </c>
      <c r="G15" s="57">
        <f>(D15-F15)/F15</f>
        <v>-0.3833919559565683</v>
      </c>
      <c r="H15" s="54">
        <v>988</v>
      </c>
      <c r="I15" s="55">
        <v>50</v>
      </c>
      <c r="J15" s="26">
        <f>H15/I15</f>
        <v>19.76</v>
      </c>
      <c r="K15" s="55">
        <v>9</v>
      </c>
      <c r="L15" s="56">
        <v>10</v>
      </c>
      <c r="M15" s="54">
        <v>583514.28</v>
      </c>
      <c r="N15" s="54">
        <v>39785</v>
      </c>
      <c r="O15" s="40">
        <f t="shared" si="1"/>
        <v>169036.5816917729</v>
      </c>
      <c r="P15" s="44">
        <v>41901</v>
      </c>
      <c r="Q15" s="53" t="s">
        <v>51</v>
      </c>
    </row>
    <row r="16" spans="1:17" ht="27" customHeight="1">
      <c r="A16" s="63"/>
      <c r="B16" s="41"/>
      <c r="C16" s="12" t="s">
        <v>1</v>
      </c>
      <c r="D16" s="39">
        <f>SUM(D6:D15)</f>
        <v>943692.38</v>
      </c>
      <c r="E16" s="39">
        <f>SUM(E6:E15)</f>
        <v>273375.54461181926</v>
      </c>
      <c r="F16" s="39">
        <v>894256.66</v>
      </c>
      <c r="G16" s="13">
        <f>(D16-F16)/F16</f>
        <v>0.055281355131310925</v>
      </c>
      <c r="H16" s="39">
        <f>SUM(H6:H15)</f>
        <v>58168</v>
      </c>
      <c r="I16" s="15"/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64"/>
      <c r="B17" s="42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6"/>
    </row>
    <row r="18" spans="1:17" ht="25.5" customHeight="1">
      <c r="A18" s="66">
        <f>A15+1</f>
        <v>11</v>
      </c>
      <c r="B18" s="41">
        <v>13</v>
      </c>
      <c r="C18" s="52" t="s">
        <v>18</v>
      </c>
      <c r="D18" s="54">
        <v>14102.8</v>
      </c>
      <c r="E18" s="40">
        <f aca="true" t="shared" si="3" ref="E18:E27">D18/3.452</f>
        <v>4085.3997682502895</v>
      </c>
      <c r="F18" s="54">
        <v>10503.5</v>
      </c>
      <c r="G18" s="57">
        <f>(D18-F18)/F18</f>
        <v>0.3426762507735516</v>
      </c>
      <c r="H18" s="54">
        <v>822</v>
      </c>
      <c r="I18" s="55">
        <v>25</v>
      </c>
      <c r="J18" s="26">
        <f>H18/I18</f>
        <v>32.88</v>
      </c>
      <c r="K18" s="55">
        <v>3</v>
      </c>
      <c r="L18" s="56">
        <v>8</v>
      </c>
      <c r="M18" s="54">
        <v>453183.3</v>
      </c>
      <c r="N18" s="54">
        <v>27933</v>
      </c>
      <c r="O18" s="40">
        <f aca="true" t="shared" si="4" ref="O18:O27">M18/3.452</f>
        <v>131281.3731170336</v>
      </c>
      <c r="P18" s="44">
        <v>41915</v>
      </c>
      <c r="Q18" s="53" t="s">
        <v>52</v>
      </c>
    </row>
    <row r="19" spans="1:17" ht="25.5" customHeight="1">
      <c r="A19" s="66">
        <f aca="true" t="shared" si="5" ref="A19:A27">A18+1</f>
        <v>12</v>
      </c>
      <c r="B19" s="41">
        <v>8</v>
      </c>
      <c r="C19" s="52" t="s">
        <v>43</v>
      </c>
      <c r="D19" s="54">
        <v>11822.86</v>
      </c>
      <c r="E19" s="40">
        <f t="shared" si="3"/>
        <v>3424.9304750869064</v>
      </c>
      <c r="F19" s="54">
        <v>37958.02</v>
      </c>
      <c r="G19" s="57">
        <f>(D19-F19)/F19</f>
        <v>-0.6885280106812737</v>
      </c>
      <c r="H19" s="54">
        <v>953</v>
      </c>
      <c r="I19" s="55">
        <v>78</v>
      </c>
      <c r="J19" s="26">
        <f>H19/I19</f>
        <v>12.217948717948717</v>
      </c>
      <c r="K19" s="55">
        <v>12</v>
      </c>
      <c r="L19" s="56">
        <v>6</v>
      </c>
      <c r="M19" s="54">
        <v>756462.23</v>
      </c>
      <c r="N19" s="54">
        <v>58883</v>
      </c>
      <c r="O19" s="40">
        <f t="shared" si="4"/>
        <v>219137.37833140208</v>
      </c>
      <c r="P19" s="44">
        <v>41929</v>
      </c>
      <c r="Q19" s="53" t="s">
        <v>114</v>
      </c>
    </row>
    <row r="20" spans="1:17" ht="25.5" customHeight="1">
      <c r="A20" s="66">
        <f t="shared" si="5"/>
        <v>13</v>
      </c>
      <c r="B20" s="41">
        <v>10</v>
      </c>
      <c r="C20" s="52" t="s">
        <v>99</v>
      </c>
      <c r="D20" s="54">
        <v>11047</v>
      </c>
      <c r="E20" s="40">
        <f t="shared" si="3"/>
        <v>3200.1738122827346</v>
      </c>
      <c r="F20" s="54">
        <v>24377</v>
      </c>
      <c r="G20" s="57">
        <f>(D20-F20)/F20</f>
        <v>-0.5468269270213726</v>
      </c>
      <c r="H20" s="54">
        <v>652</v>
      </c>
      <c r="I20" s="55">
        <v>35</v>
      </c>
      <c r="J20" s="26">
        <f>H20/I20</f>
        <v>18.62857142857143</v>
      </c>
      <c r="K20" s="55">
        <v>3</v>
      </c>
      <c r="L20" s="56">
        <v>4</v>
      </c>
      <c r="M20" s="54">
        <v>191395.6</v>
      </c>
      <c r="N20" s="54">
        <v>11029</v>
      </c>
      <c r="O20" s="40">
        <f t="shared" si="4"/>
        <v>55444.843568945544</v>
      </c>
      <c r="P20" s="44">
        <v>41943</v>
      </c>
      <c r="Q20" s="53" t="s">
        <v>44</v>
      </c>
    </row>
    <row r="21" spans="1:17" ht="25.5" customHeight="1">
      <c r="A21" s="66">
        <f t="shared" si="5"/>
        <v>14</v>
      </c>
      <c r="B21" s="69" t="s">
        <v>26</v>
      </c>
      <c r="C21" s="52" t="s">
        <v>81</v>
      </c>
      <c r="D21" s="54">
        <v>9601.5</v>
      </c>
      <c r="E21" s="40">
        <f t="shared" si="3"/>
        <v>2781.431054461182</v>
      </c>
      <c r="F21" s="54" t="s">
        <v>14</v>
      </c>
      <c r="G21" s="57" t="s">
        <v>14</v>
      </c>
      <c r="H21" s="54">
        <v>629</v>
      </c>
      <c r="I21" s="55">
        <v>63</v>
      </c>
      <c r="J21" s="26">
        <f>H21/I21</f>
        <v>9.984126984126984</v>
      </c>
      <c r="K21" s="55">
        <v>6</v>
      </c>
      <c r="L21" s="56">
        <v>1</v>
      </c>
      <c r="M21" s="54">
        <v>9601.5</v>
      </c>
      <c r="N21" s="54">
        <v>629</v>
      </c>
      <c r="O21" s="40">
        <f t="shared" si="4"/>
        <v>2781.431054461182</v>
      </c>
      <c r="P21" s="44" t="s">
        <v>82</v>
      </c>
      <c r="Q21" s="53" t="s">
        <v>83</v>
      </c>
    </row>
    <row r="22" spans="1:17" ht="25.5" customHeight="1">
      <c r="A22" s="66">
        <f t="shared" si="5"/>
        <v>15</v>
      </c>
      <c r="B22" s="69" t="s">
        <v>26</v>
      </c>
      <c r="C22" s="4" t="s">
        <v>35</v>
      </c>
      <c r="D22" s="54">
        <v>8746</v>
      </c>
      <c r="E22" s="40">
        <f t="shared" si="3"/>
        <v>2533.603707995365</v>
      </c>
      <c r="F22" s="54" t="s">
        <v>14</v>
      </c>
      <c r="G22" s="57" t="s">
        <v>14</v>
      </c>
      <c r="H22" s="54">
        <v>608</v>
      </c>
      <c r="I22" s="55">
        <v>78</v>
      </c>
      <c r="J22" s="26">
        <f>H22/I22</f>
        <v>7.794871794871795</v>
      </c>
      <c r="K22" s="55">
        <v>9</v>
      </c>
      <c r="L22" s="56">
        <v>1</v>
      </c>
      <c r="M22" s="54">
        <v>10834</v>
      </c>
      <c r="N22" s="54">
        <v>789</v>
      </c>
      <c r="O22" s="40">
        <f t="shared" si="4"/>
        <v>3138.470451911935</v>
      </c>
      <c r="P22" s="44" t="s">
        <v>82</v>
      </c>
      <c r="Q22" s="70" t="s">
        <v>42</v>
      </c>
    </row>
    <row r="23" spans="1:17" ht="25.5" customHeight="1">
      <c r="A23" s="66">
        <f t="shared" si="5"/>
        <v>16</v>
      </c>
      <c r="B23" s="41">
        <v>17</v>
      </c>
      <c r="C23" s="4" t="s">
        <v>17</v>
      </c>
      <c r="D23" s="54">
        <v>5836</v>
      </c>
      <c r="E23" s="40">
        <f t="shared" si="3"/>
        <v>1690.6141367323291</v>
      </c>
      <c r="F23" s="40">
        <v>5807</v>
      </c>
      <c r="G23" s="57">
        <f>(D23-F23)/F23</f>
        <v>0.004993972791458585</v>
      </c>
      <c r="H23" s="54">
        <v>751</v>
      </c>
      <c r="I23" s="55">
        <v>10</v>
      </c>
      <c r="J23" s="26">
        <f>H23/I23</f>
        <v>75.1</v>
      </c>
      <c r="K23" s="55">
        <v>6</v>
      </c>
      <c r="L23" s="56">
        <v>13</v>
      </c>
      <c r="M23" s="54">
        <v>91724.4</v>
      </c>
      <c r="N23" s="54">
        <v>9597</v>
      </c>
      <c r="O23" s="40">
        <f t="shared" si="4"/>
        <v>26571.37891077636</v>
      </c>
      <c r="P23" s="44">
        <v>41880</v>
      </c>
      <c r="Q23" s="53" t="s">
        <v>53</v>
      </c>
    </row>
    <row r="24" spans="1:17" ht="25.5" customHeight="1">
      <c r="A24" s="66">
        <f t="shared" si="5"/>
        <v>17</v>
      </c>
      <c r="B24" s="41">
        <v>12</v>
      </c>
      <c r="C24" s="4" t="s">
        <v>45</v>
      </c>
      <c r="D24" s="54">
        <v>5779.4</v>
      </c>
      <c r="E24" s="40">
        <f t="shared" si="3"/>
        <v>1674.217844727694</v>
      </c>
      <c r="F24" s="54">
        <v>20793</v>
      </c>
      <c r="G24" s="57">
        <f>(D24-F24)/F24</f>
        <v>-0.7220506901361036</v>
      </c>
      <c r="H24" s="54">
        <v>342</v>
      </c>
      <c r="I24" s="55">
        <v>22</v>
      </c>
      <c r="J24" s="26">
        <f>H24/I24</f>
        <v>15.545454545454545</v>
      </c>
      <c r="K24" s="55">
        <v>4</v>
      </c>
      <c r="L24" s="56">
        <v>4</v>
      </c>
      <c r="M24" s="54">
        <v>162357.36</v>
      </c>
      <c r="N24" s="54">
        <v>10207</v>
      </c>
      <c r="O24" s="40">
        <f t="shared" si="4"/>
        <v>47032.83893395133</v>
      </c>
      <c r="P24" s="44">
        <v>41943</v>
      </c>
      <c r="Q24" s="58" t="s">
        <v>47</v>
      </c>
    </row>
    <row r="25" spans="1:17" ht="25.5" customHeight="1">
      <c r="A25" s="66">
        <f t="shared" si="5"/>
        <v>18</v>
      </c>
      <c r="B25" s="41">
        <v>9</v>
      </c>
      <c r="C25" s="52" t="s">
        <v>38</v>
      </c>
      <c r="D25" s="54">
        <v>5554</v>
      </c>
      <c r="E25" s="40">
        <f t="shared" si="3"/>
        <v>1608.9223638470453</v>
      </c>
      <c r="F25" s="54">
        <v>36449.5</v>
      </c>
      <c r="G25" s="57">
        <f>(D25-F25)/F25</f>
        <v>-0.8476247959505617</v>
      </c>
      <c r="H25" s="54">
        <v>313</v>
      </c>
      <c r="I25" s="55">
        <v>17</v>
      </c>
      <c r="J25" s="26">
        <f>H25/I25</f>
        <v>18.41176470588235</v>
      </c>
      <c r="K25" s="55">
        <v>3</v>
      </c>
      <c r="L25" s="56">
        <v>3</v>
      </c>
      <c r="M25" s="54">
        <v>122174.96</v>
      </c>
      <c r="N25" s="54">
        <v>7317</v>
      </c>
      <c r="O25" s="40">
        <f t="shared" si="4"/>
        <v>35392.5144843569</v>
      </c>
      <c r="P25" s="44" t="s">
        <v>39</v>
      </c>
      <c r="Q25" s="53" t="s">
        <v>40</v>
      </c>
    </row>
    <row r="26" spans="1:17" ht="25.5" customHeight="1">
      <c r="A26" s="66">
        <f t="shared" si="5"/>
        <v>19</v>
      </c>
      <c r="B26" s="73" t="s">
        <v>70</v>
      </c>
      <c r="C26" s="52" t="s">
        <v>71</v>
      </c>
      <c r="D26" s="54">
        <v>4041</v>
      </c>
      <c r="E26" s="40">
        <f t="shared" si="3"/>
        <v>1170.6257242178447</v>
      </c>
      <c r="F26" s="54" t="s">
        <v>14</v>
      </c>
      <c r="G26" s="57" t="s">
        <v>14</v>
      </c>
      <c r="H26" s="54">
        <v>333</v>
      </c>
      <c r="I26" s="55">
        <v>5</v>
      </c>
      <c r="J26" s="26">
        <f>H26/I26</f>
        <v>66.6</v>
      </c>
      <c r="K26" s="55">
        <v>1</v>
      </c>
      <c r="L26" s="56" t="s">
        <v>46</v>
      </c>
      <c r="M26" s="54">
        <v>4041</v>
      </c>
      <c r="N26" s="54">
        <v>333</v>
      </c>
      <c r="O26" s="40">
        <f t="shared" si="4"/>
        <v>1170.6257242178447</v>
      </c>
      <c r="P26" s="72" t="s">
        <v>68</v>
      </c>
      <c r="Q26" s="70" t="s">
        <v>69</v>
      </c>
    </row>
    <row r="27" spans="1:17" ht="25.5" customHeight="1">
      <c r="A27" s="66">
        <f t="shared" si="5"/>
        <v>20</v>
      </c>
      <c r="B27" s="41">
        <v>15</v>
      </c>
      <c r="C27" s="52" t="s">
        <v>6</v>
      </c>
      <c r="D27" s="54">
        <v>3905</v>
      </c>
      <c r="E27" s="40">
        <f t="shared" si="3"/>
        <v>1131.2282734646583</v>
      </c>
      <c r="F27" s="54">
        <v>6804</v>
      </c>
      <c r="G27" s="57">
        <f>(D27-F27)/F27</f>
        <v>-0.4260728982951205</v>
      </c>
      <c r="H27" s="54">
        <v>338</v>
      </c>
      <c r="I27" s="55">
        <v>11</v>
      </c>
      <c r="J27" s="26">
        <f>H27/I27</f>
        <v>30.727272727272727</v>
      </c>
      <c r="K27" s="55">
        <v>2</v>
      </c>
      <c r="L27" s="56">
        <v>2</v>
      </c>
      <c r="M27" s="54">
        <v>10709</v>
      </c>
      <c r="N27" s="54">
        <v>952</v>
      </c>
      <c r="O27" s="40">
        <f t="shared" si="4"/>
        <v>3102.2595596755505</v>
      </c>
      <c r="P27" s="44" t="s">
        <v>7</v>
      </c>
      <c r="Q27" s="53" t="s">
        <v>50</v>
      </c>
    </row>
    <row r="28" spans="1:17" ht="27" customHeight="1">
      <c r="A28" s="63"/>
      <c r="B28" s="41"/>
      <c r="C28" s="12" t="s">
        <v>54</v>
      </c>
      <c r="D28" s="39">
        <f>SUM(D18:D27)+D16</f>
        <v>1024127.94</v>
      </c>
      <c r="E28" s="39">
        <f>SUM(E18:E27)+E16</f>
        <v>296676.69177288533</v>
      </c>
      <c r="F28" s="39">
        <v>987375.66</v>
      </c>
      <c r="G28" s="13">
        <f>(D28-F28)/F28</f>
        <v>0.037222185525618394</v>
      </c>
      <c r="H28" s="39">
        <f>SUM(H18:H27)+H16</f>
        <v>63909</v>
      </c>
      <c r="I28" s="15"/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65"/>
      <c r="B29" s="43"/>
      <c r="C29" s="9"/>
      <c r="D29" s="10"/>
      <c r="E29" s="10"/>
      <c r="F29" s="10"/>
      <c r="G29" s="19"/>
      <c r="H29" s="45">
        <f>SUM(H28:H28)</f>
        <v>63909</v>
      </c>
      <c r="I29" s="20">
        <v>3</v>
      </c>
      <c r="J29" s="20"/>
      <c r="K29" s="31"/>
      <c r="L29" s="20"/>
      <c r="M29" s="21"/>
      <c r="N29" s="21"/>
      <c r="O29" s="21"/>
      <c r="P29" s="25"/>
      <c r="Q29" s="38"/>
    </row>
    <row r="30" spans="1:17" ht="25.5" customHeight="1">
      <c r="A30" s="66">
        <f>A27+1</f>
        <v>21</v>
      </c>
      <c r="B30" s="73" t="s">
        <v>46</v>
      </c>
      <c r="C30" s="52" t="s">
        <v>84</v>
      </c>
      <c r="D30" s="54">
        <v>3106.5</v>
      </c>
      <c r="E30" s="40">
        <f aca="true" t="shared" si="6" ref="E30:E37">D30/3.452</f>
        <v>899.9130938586327</v>
      </c>
      <c r="F30" s="54" t="s">
        <v>14</v>
      </c>
      <c r="G30" s="57" t="s">
        <v>14</v>
      </c>
      <c r="H30" s="54">
        <v>204</v>
      </c>
      <c r="I30" s="55">
        <v>13</v>
      </c>
      <c r="J30" s="26">
        <f>H30/I30</f>
        <v>15.692307692307692</v>
      </c>
      <c r="K30" s="55">
        <v>7</v>
      </c>
      <c r="L30" s="56" t="s">
        <v>46</v>
      </c>
      <c r="M30" s="54">
        <v>3106.5</v>
      </c>
      <c r="N30" s="54">
        <v>204</v>
      </c>
      <c r="O30" s="40">
        <f aca="true" t="shared" si="7" ref="O30:O37">M30/3.452</f>
        <v>899.9130938586327</v>
      </c>
      <c r="P30" s="44" t="s">
        <v>85</v>
      </c>
      <c r="Q30" s="53" t="s">
        <v>86</v>
      </c>
    </row>
    <row r="31" spans="1:17" ht="25.5" customHeight="1">
      <c r="A31" s="66">
        <f>A30+1</f>
        <v>22</v>
      </c>
      <c r="B31" s="41">
        <v>20</v>
      </c>
      <c r="C31" s="4" t="s">
        <v>8</v>
      </c>
      <c r="D31" s="54">
        <v>2884</v>
      </c>
      <c r="E31" s="40">
        <f t="shared" si="6"/>
        <v>835.4577056778679</v>
      </c>
      <c r="F31" s="40">
        <v>3011</v>
      </c>
      <c r="G31" s="57">
        <f>(D31-F31)/F31</f>
        <v>-0.042178678180006646</v>
      </c>
      <c r="H31" s="54">
        <v>198</v>
      </c>
      <c r="I31" s="55">
        <v>9</v>
      </c>
      <c r="J31" s="26">
        <f>H31/I31</f>
        <v>22</v>
      </c>
      <c r="K31" s="55">
        <v>3</v>
      </c>
      <c r="L31" s="56">
        <v>14</v>
      </c>
      <c r="M31" s="54">
        <v>386348.79</v>
      </c>
      <c r="N31" s="54">
        <v>29812</v>
      </c>
      <c r="O31" s="40">
        <f t="shared" si="7"/>
        <v>111920.27520278099</v>
      </c>
      <c r="P31" s="44">
        <v>41873</v>
      </c>
      <c r="Q31" s="53" t="s">
        <v>15</v>
      </c>
    </row>
    <row r="32" spans="1:17" ht="25.5" customHeight="1">
      <c r="A32" s="66">
        <f aca="true" t="shared" si="8" ref="A32:A39">A31+1</f>
        <v>23</v>
      </c>
      <c r="B32" s="41">
        <v>19</v>
      </c>
      <c r="C32" s="4" t="s">
        <v>10</v>
      </c>
      <c r="D32" s="54">
        <v>2273</v>
      </c>
      <c r="E32" s="40">
        <f>D32/3.452</f>
        <v>658.4588644264195</v>
      </c>
      <c r="F32" s="54">
        <v>3464</v>
      </c>
      <c r="G32" s="57">
        <f>(D32-F32)/F32</f>
        <v>-0.34382217090069284</v>
      </c>
      <c r="H32" s="54">
        <v>197</v>
      </c>
      <c r="I32" s="55">
        <v>9</v>
      </c>
      <c r="J32" s="26">
        <f>H32/I32</f>
        <v>21.88888888888889</v>
      </c>
      <c r="K32" s="55">
        <v>2</v>
      </c>
      <c r="L32" s="56">
        <v>5</v>
      </c>
      <c r="M32" s="54">
        <v>37306</v>
      </c>
      <c r="N32" s="54">
        <v>3325</v>
      </c>
      <c r="O32" s="40">
        <f>M32/3.452</f>
        <v>10807.068366164542</v>
      </c>
      <c r="P32" s="44">
        <v>41936</v>
      </c>
      <c r="Q32" s="53" t="s">
        <v>50</v>
      </c>
    </row>
    <row r="33" spans="1:17" ht="25.5" customHeight="1">
      <c r="A33" s="66">
        <f t="shared" si="8"/>
        <v>24</v>
      </c>
      <c r="B33" s="41">
        <v>18</v>
      </c>
      <c r="C33" s="52" t="s">
        <v>20</v>
      </c>
      <c r="D33" s="54">
        <v>1911</v>
      </c>
      <c r="E33" s="40">
        <f>D33/3.452</f>
        <v>553.5921205098493</v>
      </c>
      <c r="F33" s="54">
        <v>4263</v>
      </c>
      <c r="G33" s="57">
        <f>(D33-F33)/F33</f>
        <v>-0.5517241379310345</v>
      </c>
      <c r="H33" s="54">
        <v>107</v>
      </c>
      <c r="I33" s="55">
        <v>14</v>
      </c>
      <c r="J33" s="26">
        <f>H33/I33</f>
        <v>7.642857142857143</v>
      </c>
      <c r="K33" s="55">
        <v>2</v>
      </c>
      <c r="L33" s="56">
        <v>9</v>
      </c>
      <c r="M33" s="54">
        <v>1229611</v>
      </c>
      <c r="N33" s="54">
        <v>76601</v>
      </c>
      <c r="O33" s="40">
        <f>M33/3.452</f>
        <v>356202.49130938586</v>
      </c>
      <c r="P33" s="44">
        <v>41908</v>
      </c>
      <c r="Q33" s="53" t="s">
        <v>19</v>
      </c>
    </row>
    <row r="34" spans="1:17" ht="25.5" customHeight="1">
      <c r="A34" s="66">
        <f t="shared" si="8"/>
        <v>25</v>
      </c>
      <c r="B34" s="41">
        <v>16</v>
      </c>
      <c r="C34" s="52" t="s">
        <v>100</v>
      </c>
      <c r="D34" s="54">
        <v>1826</v>
      </c>
      <c r="E34" s="40">
        <f t="shared" si="6"/>
        <v>528.9687137891078</v>
      </c>
      <c r="F34" s="54">
        <v>6347</v>
      </c>
      <c r="G34" s="57">
        <f>(D34-F34)/F34</f>
        <v>-0.7123050259965338</v>
      </c>
      <c r="H34" s="54">
        <v>124</v>
      </c>
      <c r="I34" s="55">
        <v>21</v>
      </c>
      <c r="J34" s="26">
        <f>H34/I34</f>
        <v>5.904761904761905</v>
      </c>
      <c r="K34" s="55">
        <v>3</v>
      </c>
      <c r="L34" s="56">
        <v>4</v>
      </c>
      <c r="M34" s="54">
        <v>123580</v>
      </c>
      <c r="N34" s="54">
        <v>7994</v>
      </c>
      <c r="O34" s="40">
        <f t="shared" si="7"/>
        <v>35799.53650057937</v>
      </c>
      <c r="P34" s="44">
        <v>41943</v>
      </c>
      <c r="Q34" s="53" t="s">
        <v>11</v>
      </c>
    </row>
    <row r="35" spans="1:17" ht="25.5" customHeight="1">
      <c r="A35" s="66">
        <f t="shared" si="8"/>
        <v>26</v>
      </c>
      <c r="B35" s="41">
        <v>27</v>
      </c>
      <c r="C35" s="52" t="s">
        <v>61</v>
      </c>
      <c r="D35" s="54">
        <v>1291</v>
      </c>
      <c r="E35" s="40">
        <f t="shared" si="6"/>
        <v>373.9860950173812</v>
      </c>
      <c r="F35" s="54">
        <v>900</v>
      </c>
      <c r="G35" s="57">
        <f>(D35-F35)/F35</f>
        <v>0.43444444444444447</v>
      </c>
      <c r="H35" s="54">
        <v>85</v>
      </c>
      <c r="I35" s="55">
        <v>4</v>
      </c>
      <c r="J35" s="26">
        <f>H35/I35</f>
        <v>21.25</v>
      </c>
      <c r="K35" s="55">
        <v>1</v>
      </c>
      <c r="L35" s="56">
        <v>7</v>
      </c>
      <c r="M35" s="54">
        <v>115728.5</v>
      </c>
      <c r="N35" s="54">
        <v>7807</v>
      </c>
      <c r="O35" s="40">
        <f t="shared" si="7"/>
        <v>33525.05793742758</v>
      </c>
      <c r="P35" s="68">
        <v>41922</v>
      </c>
      <c r="Q35" s="71" t="s">
        <v>94</v>
      </c>
    </row>
    <row r="36" spans="1:17" ht="25.5" customHeight="1">
      <c r="A36" s="66">
        <f t="shared" si="8"/>
        <v>27</v>
      </c>
      <c r="B36" s="73" t="s">
        <v>46</v>
      </c>
      <c r="C36" s="52" t="s">
        <v>79</v>
      </c>
      <c r="D36" s="54">
        <v>1152</v>
      </c>
      <c r="E36" s="40">
        <f t="shared" si="6"/>
        <v>333.7195828505214</v>
      </c>
      <c r="F36" s="54" t="s">
        <v>14</v>
      </c>
      <c r="G36" s="57" t="s">
        <v>14</v>
      </c>
      <c r="H36" s="54">
        <v>67</v>
      </c>
      <c r="I36" s="55">
        <v>6</v>
      </c>
      <c r="J36" s="26">
        <f>H36/I36</f>
        <v>11.166666666666666</v>
      </c>
      <c r="K36" s="55">
        <v>13</v>
      </c>
      <c r="L36" s="56" t="s">
        <v>46</v>
      </c>
      <c r="M36" s="54">
        <v>1152</v>
      </c>
      <c r="N36" s="54">
        <v>67</v>
      </c>
      <c r="O36" s="40">
        <f t="shared" si="7"/>
        <v>333.7195828505214</v>
      </c>
      <c r="P36" s="44" t="s">
        <v>41</v>
      </c>
      <c r="Q36" s="53" t="s">
        <v>80</v>
      </c>
    </row>
    <row r="37" spans="1:17" ht="42.75" customHeight="1">
      <c r="A37" s="66">
        <f t="shared" si="8"/>
        <v>28</v>
      </c>
      <c r="B37" s="67" t="s">
        <v>14</v>
      </c>
      <c r="C37" s="52" t="s">
        <v>87</v>
      </c>
      <c r="D37" s="54">
        <v>898</v>
      </c>
      <c r="E37" s="40">
        <f t="shared" si="6"/>
        <v>260.1390498261877</v>
      </c>
      <c r="F37" s="54" t="s">
        <v>14</v>
      </c>
      <c r="G37" s="57" t="s">
        <v>14</v>
      </c>
      <c r="H37" s="54">
        <v>79</v>
      </c>
      <c r="I37" s="55">
        <v>2</v>
      </c>
      <c r="J37" s="26">
        <f>H37/I37</f>
        <v>39.5</v>
      </c>
      <c r="K37" s="55">
        <v>1</v>
      </c>
      <c r="L37" s="56">
        <v>10</v>
      </c>
      <c r="M37" s="54">
        <v>34877.76</v>
      </c>
      <c r="N37" s="54">
        <v>2533</v>
      </c>
      <c r="O37" s="40">
        <f t="shared" si="7"/>
        <v>10103.638470451913</v>
      </c>
      <c r="P37" s="44">
        <v>41901</v>
      </c>
      <c r="Q37" s="53" t="s">
        <v>88</v>
      </c>
    </row>
    <row r="38" spans="1:17" ht="25.5" customHeight="1">
      <c r="A38" s="66">
        <f t="shared" si="8"/>
        <v>29</v>
      </c>
      <c r="B38" s="41">
        <v>30</v>
      </c>
      <c r="C38" s="4" t="s">
        <v>21</v>
      </c>
      <c r="D38" s="54">
        <v>825</v>
      </c>
      <c r="E38" s="40">
        <f>D38/3.452</f>
        <v>238.99188876013906</v>
      </c>
      <c r="F38" s="54">
        <v>249</v>
      </c>
      <c r="G38" s="57">
        <f>(D38-F38)/F38</f>
        <v>2.3132530120481927</v>
      </c>
      <c r="H38" s="54">
        <v>101</v>
      </c>
      <c r="I38" s="55">
        <v>4</v>
      </c>
      <c r="J38" s="26">
        <f>H38/I38</f>
        <v>25.25</v>
      </c>
      <c r="K38" s="55">
        <v>2</v>
      </c>
      <c r="L38" s="56" t="s">
        <v>34</v>
      </c>
      <c r="M38" s="54">
        <v>638088.6</v>
      </c>
      <c r="N38" s="54">
        <v>56068</v>
      </c>
      <c r="O38" s="40">
        <f>M38/3.452</f>
        <v>184846.06025492467</v>
      </c>
      <c r="P38" s="44">
        <v>41544</v>
      </c>
      <c r="Q38" s="53" t="s">
        <v>22</v>
      </c>
    </row>
    <row r="39" spans="1:17" ht="25.5" customHeight="1">
      <c r="A39" s="66">
        <f t="shared" si="8"/>
        <v>30</v>
      </c>
      <c r="B39" s="41">
        <v>25</v>
      </c>
      <c r="C39" s="4" t="s">
        <v>49</v>
      </c>
      <c r="D39" s="54">
        <v>690</v>
      </c>
      <c r="E39" s="40">
        <f>D39/3.452</f>
        <v>199.88412514484358</v>
      </c>
      <c r="F39" s="54">
        <v>1183.6</v>
      </c>
      <c r="G39" s="57">
        <f>(D39-F39)/F39</f>
        <v>-0.41703278134504895</v>
      </c>
      <c r="H39" s="54">
        <v>56</v>
      </c>
      <c r="I39" s="55">
        <v>9</v>
      </c>
      <c r="J39" s="26">
        <f>H39/I39</f>
        <v>6.222222222222222</v>
      </c>
      <c r="K39" s="55">
        <v>2</v>
      </c>
      <c r="L39" s="56">
        <v>10</v>
      </c>
      <c r="M39" s="54">
        <v>11107.6</v>
      </c>
      <c r="N39" s="54">
        <v>1016</v>
      </c>
      <c r="O39" s="40">
        <f>M39/3.452</f>
        <v>3217.728852838934</v>
      </c>
      <c r="P39" s="44">
        <v>41901</v>
      </c>
      <c r="Q39" s="53" t="s">
        <v>50</v>
      </c>
    </row>
    <row r="40" spans="1:17" ht="27" customHeight="1">
      <c r="A40" s="50"/>
      <c r="B40" s="41"/>
      <c r="C40" s="12" t="s">
        <v>55</v>
      </c>
      <c r="D40" s="39">
        <f>SUM(D30:D39)+D28</f>
        <v>1040984.44</v>
      </c>
      <c r="E40" s="39">
        <f>SUM(E30:E39)+E28</f>
        <v>301559.80301274627</v>
      </c>
      <c r="F40" s="39">
        <v>1001844.26</v>
      </c>
      <c r="G40" s="13">
        <f>(D40-F40)/F40</f>
        <v>0.03906812821386024</v>
      </c>
      <c r="H40" s="39">
        <f>SUM(H30:H39)+H28</f>
        <v>65127</v>
      </c>
      <c r="I40" s="39"/>
      <c r="J40" s="30"/>
      <c r="K40" s="32"/>
      <c r="L40" s="30"/>
      <c r="M40" s="33"/>
      <c r="N40" s="33"/>
      <c r="O40" s="40"/>
      <c r="P40" s="34"/>
      <c r="Q40" s="37"/>
    </row>
    <row r="41" spans="1:17" ht="12" customHeight="1">
      <c r="A41" s="51"/>
      <c r="B41" s="43"/>
      <c r="C41" s="9"/>
      <c r="D41" s="10"/>
      <c r="E41" s="10"/>
      <c r="F41" s="10"/>
      <c r="G41" s="19"/>
      <c r="H41" s="18"/>
      <c r="I41" s="20"/>
      <c r="J41" s="20"/>
      <c r="K41" s="31"/>
      <c r="L41" s="20"/>
      <c r="M41" s="21"/>
      <c r="N41" s="21"/>
      <c r="O41" s="21"/>
      <c r="P41" s="11"/>
      <c r="Q41" s="38"/>
    </row>
    <row r="42" spans="1:17" ht="25.5" customHeight="1">
      <c r="A42" s="66">
        <f>A39+1</f>
        <v>31</v>
      </c>
      <c r="B42" s="41">
        <v>23</v>
      </c>
      <c r="C42" s="52" t="s">
        <v>95</v>
      </c>
      <c r="D42" s="54">
        <v>574</v>
      </c>
      <c r="E42" s="40">
        <f>D42/3.452</f>
        <v>166.28041714947855</v>
      </c>
      <c r="F42" s="40">
        <v>2464</v>
      </c>
      <c r="G42" s="57">
        <f>(D42-F42)/F42</f>
        <v>-0.7670454545454546</v>
      </c>
      <c r="H42" s="54">
        <v>40</v>
      </c>
      <c r="I42" s="55">
        <v>5</v>
      </c>
      <c r="J42" s="26">
        <f>H42/I42</f>
        <v>8</v>
      </c>
      <c r="K42" s="55">
        <v>1</v>
      </c>
      <c r="L42" s="56">
        <v>4</v>
      </c>
      <c r="M42" s="54">
        <v>9004</v>
      </c>
      <c r="N42" s="54">
        <v>763</v>
      </c>
      <c r="O42" s="40">
        <f>M42/3.452</f>
        <v>2608.342989571263</v>
      </c>
      <c r="P42" s="68">
        <v>41942</v>
      </c>
      <c r="Q42" s="70" t="s">
        <v>96</v>
      </c>
    </row>
    <row r="43" spans="1:17" ht="25.5" customHeight="1">
      <c r="A43" s="66">
        <f>A42+1</f>
        <v>32</v>
      </c>
      <c r="B43" s="41">
        <v>26</v>
      </c>
      <c r="C43" s="4" t="s">
        <v>102</v>
      </c>
      <c r="D43" s="54">
        <v>353</v>
      </c>
      <c r="E43" s="40">
        <f aca="true" t="shared" si="9" ref="E43:E48">D43/3.452</f>
        <v>102.2595596755504</v>
      </c>
      <c r="F43" s="40">
        <v>1349</v>
      </c>
      <c r="G43" s="57">
        <f>(D43-F43)/F43</f>
        <v>-0.7383246849518161</v>
      </c>
      <c r="H43" s="54">
        <v>34</v>
      </c>
      <c r="I43" s="55">
        <v>2</v>
      </c>
      <c r="J43" s="26">
        <f>H43/I43</f>
        <v>17</v>
      </c>
      <c r="K43" s="28">
        <v>3</v>
      </c>
      <c r="L43" s="40">
        <v>15</v>
      </c>
      <c r="M43" s="54">
        <v>364711.9</v>
      </c>
      <c r="N43" s="54">
        <v>23287</v>
      </c>
      <c r="O43" s="40">
        <f aca="true" t="shared" si="10" ref="O43:O48">M43/3.452</f>
        <v>105652.34646581693</v>
      </c>
      <c r="P43" s="44">
        <v>41866</v>
      </c>
      <c r="Q43" s="53" t="s">
        <v>2</v>
      </c>
    </row>
    <row r="44" spans="1:17" ht="25.5" customHeight="1">
      <c r="A44" s="66">
        <f>A43+1</f>
        <v>33</v>
      </c>
      <c r="B44" s="67">
        <v>29</v>
      </c>
      <c r="C44" s="4" t="s">
        <v>98</v>
      </c>
      <c r="D44" s="54">
        <v>234</v>
      </c>
      <c r="E44" s="40">
        <f t="shared" si="9"/>
        <v>67.78679026651217</v>
      </c>
      <c r="F44" s="29">
        <v>480</v>
      </c>
      <c r="G44" s="57">
        <f>(D44-F44)/F44</f>
        <v>-0.5125</v>
      </c>
      <c r="H44" s="54">
        <v>31</v>
      </c>
      <c r="I44" s="55">
        <v>2</v>
      </c>
      <c r="J44" s="26">
        <f>H44/I44</f>
        <v>15.5</v>
      </c>
      <c r="K44" s="55">
        <v>1</v>
      </c>
      <c r="L44" s="56">
        <v>12</v>
      </c>
      <c r="M44" s="54">
        <v>110139.2</v>
      </c>
      <c r="N44" s="54">
        <v>7340</v>
      </c>
      <c r="O44" s="40">
        <f t="shared" si="10"/>
        <v>31905.90961761298</v>
      </c>
      <c r="P44" s="44">
        <v>41887</v>
      </c>
      <c r="Q44" s="53" t="s">
        <v>114</v>
      </c>
    </row>
    <row r="45" spans="1:17" ht="25.5" customHeight="1">
      <c r="A45" s="66">
        <f>A44+1</f>
        <v>34</v>
      </c>
      <c r="B45" s="67" t="s">
        <v>14</v>
      </c>
      <c r="C45" s="52" t="s">
        <v>89</v>
      </c>
      <c r="D45" s="54">
        <v>198</v>
      </c>
      <c r="E45" s="40">
        <f t="shared" si="9"/>
        <v>57.358053302433376</v>
      </c>
      <c r="F45" s="54" t="s">
        <v>14</v>
      </c>
      <c r="G45" s="57" t="s">
        <v>14</v>
      </c>
      <c r="H45" s="54">
        <v>24</v>
      </c>
      <c r="I45" s="55">
        <v>2</v>
      </c>
      <c r="J45" s="26">
        <f>H45/I45</f>
        <v>12</v>
      </c>
      <c r="K45" s="55">
        <v>1</v>
      </c>
      <c r="L45" s="56">
        <v>9</v>
      </c>
      <c r="M45" s="54">
        <v>45321.6</v>
      </c>
      <c r="N45" s="54">
        <v>2980</v>
      </c>
      <c r="O45" s="40">
        <f t="shared" si="10"/>
        <v>13129.084588644264</v>
      </c>
      <c r="P45" s="44">
        <v>41908</v>
      </c>
      <c r="Q45" s="53" t="s">
        <v>90</v>
      </c>
    </row>
    <row r="46" spans="1:17" ht="25.5" customHeight="1">
      <c r="A46" s="66">
        <f>A45+1</f>
        <v>35</v>
      </c>
      <c r="B46" s="67" t="s">
        <v>14</v>
      </c>
      <c r="C46" s="4" t="s">
        <v>91</v>
      </c>
      <c r="D46" s="54">
        <v>102</v>
      </c>
      <c r="E46" s="40">
        <f t="shared" si="9"/>
        <v>29.54808806488992</v>
      </c>
      <c r="F46" s="54" t="s">
        <v>14</v>
      </c>
      <c r="G46" s="57" t="s">
        <v>14</v>
      </c>
      <c r="H46" s="54">
        <v>17</v>
      </c>
      <c r="I46" s="55">
        <v>2</v>
      </c>
      <c r="J46" s="26">
        <f>H46/I46</f>
        <v>8.5</v>
      </c>
      <c r="K46" s="55">
        <v>1</v>
      </c>
      <c r="L46" s="56" t="s">
        <v>14</v>
      </c>
      <c r="M46" s="54">
        <v>247384</v>
      </c>
      <c r="N46" s="54">
        <v>17089</v>
      </c>
      <c r="O46" s="40">
        <f t="shared" si="10"/>
        <v>71663.96292004635</v>
      </c>
      <c r="P46" s="44">
        <v>41716</v>
      </c>
      <c r="Q46" s="53" t="s">
        <v>92</v>
      </c>
    </row>
    <row r="47" spans="1:17" ht="25.5" customHeight="1">
      <c r="A47" s="66">
        <f>A46+1</f>
        <v>36</v>
      </c>
      <c r="B47" s="41">
        <v>31</v>
      </c>
      <c r="C47" s="4" t="s">
        <v>12</v>
      </c>
      <c r="D47" s="54">
        <v>102</v>
      </c>
      <c r="E47" s="40">
        <f t="shared" si="9"/>
        <v>29.54808806488992</v>
      </c>
      <c r="F47" s="54">
        <v>154</v>
      </c>
      <c r="G47" s="57">
        <f>(D47-F47)/F47</f>
        <v>-0.33766233766233766</v>
      </c>
      <c r="H47" s="54">
        <v>11</v>
      </c>
      <c r="I47" s="55">
        <v>3</v>
      </c>
      <c r="J47" s="26">
        <f>H47/I47</f>
        <v>3.6666666666666665</v>
      </c>
      <c r="K47" s="55">
        <v>1</v>
      </c>
      <c r="L47" s="56">
        <v>5</v>
      </c>
      <c r="M47" s="54">
        <v>215503.2</v>
      </c>
      <c r="N47" s="54">
        <v>13831</v>
      </c>
      <c r="O47" s="40">
        <f t="shared" si="10"/>
        <v>62428.50521436849</v>
      </c>
      <c r="P47" s="44">
        <v>41936</v>
      </c>
      <c r="Q47" s="53" t="s">
        <v>13</v>
      </c>
    </row>
    <row r="48" spans="1:17" ht="25.5" customHeight="1">
      <c r="A48" s="66">
        <f>A47+1</f>
        <v>37</v>
      </c>
      <c r="B48" s="67" t="s">
        <v>14</v>
      </c>
      <c r="C48" s="4" t="s">
        <v>93</v>
      </c>
      <c r="D48" s="54">
        <v>18</v>
      </c>
      <c r="E48" s="40">
        <f t="shared" si="9"/>
        <v>5.214368482039397</v>
      </c>
      <c r="F48" s="54" t="s">
        <v>14</v>
      </c>
      <c r="G48" s="57" t="s">
        <v>14</v>
      </c>
      <c r="H48" s="54">
        <v>3</v>
      </c>
      <c r="I48" s="55">
        <v>1</v>
      </c>
      <c r="J48" s="26">
        <f>H48/I48</f>
        <v>3</v>
      </c>
      <c r="K48" s="55">
        <v>1</v>
      </c>
      <c r="L48" s="56" t="s">
        <v>14</v>
      </c>
      <c r="M48" s="54">
        <v>133840</v>
      </c>
      <c r="N48" s="54">
        <v>10602</v>
      </c>
      <c r="O48" s="40">
        <f t="shared" si="10"/>
        <v>38771.72653534183</v>
      </c>
      <c r="P48" s="68">
        <v>40942</v>
      </c>
      <c r="Q48" s="53" t="s">
        <v>92</v>
      </c>
    </row>
    <row r="49" spans="1:17" ht="27" customHeight="1">
      <c r="A49" s="50"/>
      <c r="B49" s="41"/>
      <c r="C49" s="12" t="s">
        <v>16</v>
      </c>
      <c r="D49" s="39">
        <f>SUM(D42:D48)+D40</f>
        <v>1042565.44</v>
      </c>
      <c r="E49" s="39">
        <f>SUM(E42:E48)+E40</f>
        <v>302017.7983777521</v>
      </c>
      <c r="F49" s="39">
        <v>1002006.26</v>
      </c>
      <c r="G49" s="13">
        <f>(D49-F49)/F49</f>
        <v>0.04047797066657042</v>
      </c>
      <c r="H49" s="39">
        <f>SUM(H42:H48)+H40</f>
        <v>65287</v>
      </c>
      <c r="I49" s="39"/>
      <c r="J49" s="30"/>
      <c r="K49" s="32"/>
      <c r="L49" s="30"/>
      <c r="M49" s="33"/>
      <c r="N49" s="33"/>
      <c r="O49" s="40"/>
      <c r="P49" s="34"/>
      <c r="Q49" s="37"/>
    </row>
    <row r="50" spans="1:17" ht="12" customHeight="1">
      <c r="A50" s="51"/>
      <c r="B50" s="43"/>
      <c r="C50" s="9"/>
      <c r="D50" s="10"/>
      <c r="E50" s="10"/>
      <c r="F50" s="10"/>
      <c r="G50" s="19"/>
      <c r="H50" s="18"/>
      <c r="I50" s="20"/>
      <c r="J50" s="20"/>
      <c r="K50" s="31"/>
      <c r="L50" s="20"/>
      <c r="M50" s="21"/>
      <c r="N50" s="21"/>
      <c r="O50" s="21"/>
      <c r="P50" s="11"/>
      <c r="Q50" s="3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2014-12-02T00:13:45Z</dcterms:modified>
  <cp:category/>
  <cp:version/>
  <cp:contentType/>
  <cp:contentStatus/>
</cp:coreProperties>
</file>