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ember 19-21...Gruodžio 19-21" sheetId="1" r:id="rId1"/>
  </sheets>
  <definedNames/>
  <calcPr fullCalcOnLoad="1"/>
</workbook>
</file>

<file path=xl/sharedStrings.xml><?xml version="1.0" encoding="utf-8"?>
<sst xmlns="http://schemas.openxmlformats.org/spreadsheetml/2006/main" count="152" uniqueCount="99">
  <si>
    <t>Turbo</t>
  </si>
  <si>
    <t>TOTAL:</t>
  </si>
  <si>
    <t>Nematomas frontas
(The Invisible Front)</t>
  </si>
  <si>
    <t>-</t>
  </si>
  <si>
    <t xml:space="preserve">December 19th - 21st Lithuanian top-30 </t>
  </si>
  <si>
    <t xml:space="preserve">Gruodžio 19 - 21 d. Lietuvos kino teatruose rodytų filmų top-30 </t>
  </si>
  <si>
    <t>December
19 - 21
ADM</t>
  </si>
  <si>
    <t>Gruodžio
19 - 21 d.
žiūrovų 
sk.</t>
  </si>
  <si>
    <t>December
19 - 21
GBO
(Eur)</t>
  </si>
  <si>
    <t>Gruodžio
19 - 21d. pajamos
(Eur)</t>
  </si>
  <si>
    <t>Šimtametis, kuris išlipo pro langą ir dingo
(Hundraåringen som klev ut genom fönstret och försvann /              The 100-Year-Old Man Who Climbed Out the Window and Disappeared)</t>
  </si>
  <si>
    <t>ACME Film</t>
  </si>
  <si>
    <t>Hobitas: Penkių armijų mūšis
(Hobbit: The Battle of Five Armies)</t>
  </si>
  <si>
    <t>ACME Film /
Warner Bros.</t>
  </si>
  <si>
    <t>2014.12.19</t>
  </si>
  <si>
    <t>Asteriksas. Dievų žemė
(Astérix – Le Domaine des Dieux)</t>
  </si>
  <si>
    <t>Top Film</t>
  </si>
  <si>
    <t>Sabonis 11</t>
  </si>
  <si>
    <t>N</t>
  </si>
  <si>
    <t>N</t>
  </si>
  <si>
    <t>Rio, aš tave myliu
(Rio, Eu Te Am / Rio, I Love You)</t>
  </si>
  <si>
    <t>Ledo šalis
(Frozen)</t>
  </si>
  <si>
    <t>Monstrų universitetas
(Monsters University)</t>
  </si>
  <si>
    <t>Krudžiai
(Croods)</t>
  </si>
  <si>
    <t>Theatrical Film Distribution /
20th Century Fox</t>
  </si>
  <si>
    <t>Forum Cinemas /
Universal</t>
  </si>
  <si>
    <t>Geriausia, ką turiu
(Best Of Me)</t>
  </si>
  <si>
    <t>Prior Entertainment</t>
  </si>
  <si>
    <t>2014.11.28</t>
  </si>
  <si>
    <t>Kaip atsikratyti boso 2
(Horrible Bosses 2)</t>
  </si>
  <si>
    <t>ACME Film /
Warner Bros.</t>
  </si>
  <si>
    <t>Kaip Hektoras laimės ieškojo
(Hector and the Search for Happiness)</t>
  </si>
  <si>
    <t>Mėnesienos magija
(Magic In The Moonlight)</t>
  </si>
  <si>
    <t>Kol nenuėjau miegoti
(Before I Go To Sleep)</t>
  </si>
  <si>
    <t>Theatrical Film Distribution</t>
  </si>
  <si>
    <t>Madagaskaro pingvinai
(Penguins of Madagascar)</t>
  </si>
  <si>
    <t>Rodymo 
savaitė</t>
  </si>
  <si>
    <t>ACME Film</t>
  </si>
  <si>
    <t>Theatrical Film Distribution /
20th Century Fox</t>
  </si>
  <si>
    <t>A-One Films</t>
  </si>
  <si>
    <t>Movie</t>
  </si>
  <si>
    <t>Show count</t>
  </si>
  <si>
    <t>Change</t>
  </si>
  <si>
    <t>Bendros
pajamos
(Lt)</t>
  </si>
  <si>
    <t>Bendras
žiūrovų
sk.</t>
  </si>
  <si>
    <t>Bado žaidynės: Strazdas giesmininkas. 1 dalis
(Hunger Games: Mockingjay – Part 1)</t>
  </si>
  <si>
    <t>Prior Entertainment</t>
  </si>
  <si>
    <t>2014.11.21</t>
  </si>
  <si>
    <t>Pakeliui
(When You Wake Up)</t>
  </si>
  <si>
    <t>Vaikystė
(Boyhood)</t>
  </si>
  <si>
    <t>Bendros
pajamos
(Eur)</t>
  </si>
  <si>
    <t xml:space="preserve">Platintojas </t>
  </si>
  <si>
    <t>Filmas</t>
  </si>
  <si>
    <t>Premjeros
data</t>
  </si>
  <si>
    <t>Pakitimas</t>
  </si>
  <si>
    <t>Šventa karvė
(Holy Cow)</t>
  </si>
  <si>
    <t>December
12 - 14
GBO
(Lt)</t>
  </si>
  <si>
    <t>Gruodžio
12 - 14 d.
pajamos
(Lt)</t>
  </si>
  <si>
    <t>December
19 - 21
GBO
(Lt)</t>
  </si>
  <si>
    <t>Gruodžio
19 - 21 d.
pajamos
(Lt)</t>
  </si>
  <si>
    <t>Egzodas. Dievai ir Karaliai
(Exodus: Gods and Kings)</t>
  </si>
  <si>
    <t>2014.12.12</t>
  </si>
  <si>
    <t>Forum Cinemas /
WDSMPI</t>
  </si>
  <si>
    <t>Paslaptinga karalystė
(Epic)</t>
  </si>
  <si>
    <t>Amžinai stilingos
(Advanced Style)</t>
  </si>
  <si>
    <t>Vilnius Film Festival</t>
  </si>
  <si>
    <t>2014.12.04</t>
  </si>
  <si>
    <t>Lošėjas
(The Gambler)</t>
  </si>
  <si>
    <t>Garsų pasaulio įrašai</t>
  </si>
  <si>
    <t>Robotų žemė
(Automata)</t>
  </si>
  <si>
    <t>Incognito Films</t>
  </si>
  <si>
    <t>Seansų
sk.</t>
  </si>
  <si>
    <t>Average ADM</t>
  </si>
  <si>
    <t>DCO count</t>
  </si>
  <si>
    <t>Ida</t>
  </si>
  <si>
    <t>Kino pasaka</t>
  </si>
  <si>
    <t>Week on screens</t>
  </si>
  <si>
    <t>Theatrical Film Distribution /
20th Century Fox</t>
  </si>
  <si>
    <t>Dingusi
(Gone Girl)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</si>
  <si>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</si>
  <si>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</si>
  <si>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</si>
  <si>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</si>
  <si>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</si>
  <si>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</si>
  <si>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</si>
  <si>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Žiūrovų lanko-mumo vidurkis</t>
  </si>
  <si>
    <t>Kopijų 
sk.</t>
  </si>
  <si>
    <t>N</t>
  </si>
  <si>
    <t>-</t>
  </si>
  <si>
    <t>ACME Film /
Warner Bros.</t>
  </si>
  <si>
    <t>2014.11.07</t>
  </si>
  <si>
    <t>Tarp žvaigždžių
(Interstellar)</t>
  </si>
  <si>
    <t>Forum Cinemas /
Paramount</t>
  </si>
  <si>
    <t>Sen Loranas. Stilius - tai aš
(Saint Lorant)</t>
  </si>
  <si>
    <t>2014.11.14</t>
  </si>
  <si>
    <t>TOTAL (top30):</t>
  </si>
  <si>
    <t>Auksinis žirgas
(Golden Horse)</t>
  </si>
  <si>
    <t>Bjaurusis aš 2
(Despicable Me 2)</t>
  </si>
</sst>
</file>

<file path=xl/styles.xml><?xml version="1.0" encoding="utf-8"?>
<styleSheet xmlns="http://schemas.openxmlformats.org/spreadsheetml/2006/main">
  <numFmts count="6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TL&quot;#,##0_);\(&quot;LTL&quot;#,##0\)"/>
    <numFmt numFmtId="165" formatCode="&quot;LTL&quot;#,##0_);[Red]\(&quot;LTL&quot;#,##0\)"/>
    <numFmt numFmtId="166" formatCode="&quot;LTL&quot;#,##0.00_);\(&quot;LTL&quot;#,##0.00\)"/>
    <numFmt numFmtId="167" formatCode="&quot;LTL&quot;#,##0.00_);[Red]\(&quot;LTL&quot;#,##0.00\)"/>
    <numFmt numFmtId="168" formatCode="_(&quot;LTL&quot;* #,##0_);_(&quot;LTL&quot;* \(#,##0\);_(&quot;LTL&quot;* &quot;-&quot;_);_(@_)"/>
    <numFmt numFmtId="169" formatCode="_(* #,##0_);_(* \(#,##0\);_(* &quot;-&quot;_);_(@_)"/>
    <numFmt numFmtId="170" formatCode="_(&quot;LTL&quot;* #,##0.00_);_(&quot;LTL&quot;* \(#,##0.00\);_(&quot;LTL&quot;* &quot;-&quot;??_);_(@_)"/>
    <numFmt numFmtId="171" formatCode="_(* #,##0.00_);_(* \(#,##0.00\);_(* &quot;-&quot;??_);_(@_)"/>
    <numFmt numFmtId="172" formatCode="#,##0&quot;LTL&quot;;\-#,##0&quot;LTL&quot;"/>
    <numFmt numFmtId="173" formatCode="#,##0&quot;LTL&quot;;[Red]\-#,##0&quot;LTL&quot;"/>
    <numFmt numFmtId="174" formatCode="#,##0.00&quot;LTL&quot;;\-#,##0.00&quot;LTL&quot;"/>
    <numFmt numFmtId="175" formatCode="#,##0.00&quot;LTL&quot;;[Red]\-#,##0.00&quot;LTL&quot;"/>
    <numFmt numFmtId="176" formatCode="_-* #,##0&quot;LTL&quot;_-;\-* #,##0&quot;LTL&quot;_-;_-* &quot;-&quot;&quot;LTL&quot;_-;_-@_-"/>
    <numFmt numFmtId="177" formatCode="_-* #,##0_L_T_L_-;\-* #,##0_L_T_L_-;_-* &quot;-&quot;_L_T_L_-;_-@_-"/>
    <numFmt numFmtId="178" formatCode="_-* #,##0.00&quot;LTL&quot;_-;\-* #,##0.00&quot;LTL&quot;_-;_-* &quot;-&quot;??&quot;LTL&quot;_-;_-@_-"/>
    <numFmt numFmtId="179" formatCode="_-* #,##0.00_L_T_L_-;\-* #,##0.00_L_T_L_-;_-* &quot;-&quot;??_L_T_L_-;_-@_-"/>
    <numFmt numFmtId="180" formatCode="#,##0&quot;Lt&quot;;\-#,##0&quot;Lt&quot;"/>
    <numFmt numFmtId="181" formatCode="#,##0&quot;Lt&quot;;[Red]\-#,##0&quot;Lt&quot;"/>
    <numFmt numFmtId="182" formatCode="#,##0.00&quot;Lt&quot;;\-#,##0.00&quot;Lt&quot;"/>
    <numFmt numFmtId="183" formatCode="#,##0.00&quot;Lt&quot;;[Red]\-#,##0.00&quot;Lt&quot;"/>
    <numFmt numFmtId="184" formatCode="_-* #,##0&quot;Lt&quot;_-;\-* #,##0&quot;Lt&quot;_-;_-* &quot;-&quot;&quot;Lt&quot;_-;_-@_-"/>
    <numFmt numFmtId="185" formatCode="_-* #,##0_L_t_-;\-* #,##0_L_t_-;_-* &quot;-&quot;_L_t_-;_-@_-"/>
    <numFmt numFmtId="186" formatCode="_-* #,##0.00&quot;Lt&quot;_-;\-* #,##0.00&quot;Lt&quot;_-;_-* &quot;-&quot;??&quot;Lt&quot;_-;_-@_-"/>
    <numFmt numFmtId="187" formatCode="_-* #,##0.00_L_t_-;\-* #,##0.00_L_t_-;_-* &quot;-&quot;??_L_t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Lt&quot;;\-#,##0\ &quot;Lt&quot;"/>
    <numFmt numFmtId="197" formatCode="#,##0\ &quot;Lt&quot;;[Red]\-#,##0\ &quot;Lt&quot;"/>
    <numFmt numFmtId="198" formatCode="#,##0.00\ &quot;Lt&quot;;\-#,##0.00\ &quot;Lt&quot;"/>
    <numFmt numFmtId="199" formatCode="#,##0.00\ &quot;Lt&quot;;[Red]\-#,##0.00\ &quot;Lt&quot;"/>
    <numFmt numFmtId="200" formatCode="_-* #,##0\ &quot;Lt&quot;_-;\-* #,##0\ &quot;Lt&quot;_-;_-* &quot;-&quot;\ &quot;Lt&quot;_-;_-@_-"/>
    <numFmt numFmtId="201" formatCode="_-* #,##0\ _L_t_-;\-* #,##0\ _L_t_-;_-* &quot;-&quot;\ _L_t_-;_-@_-"/>
    <numFmt numFmtId="202" formatCode="_-* #,##0.00\ &quot;Lt&quot;_-;\-* #,##0.00\ &quot;Lt&quot;_-;_-* &quot;-&quot;??\ &quot;Lt&quot;_-;_-@_-"/>
    <numFmt numFmtId="203" formatCode="_-* #,##0.00\ _L_t_-;\-* #,##0.00\ _L_t_-;_-* &quot;-&quot;??\ _L_t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yyyy\.mm\.dd"/>
    <numFmt numFmtId="211" formatCode="[$-409]dddd\,\ mmmm\ dd\,\ yyyy"/>
    <numFmt numFmtId="212" formatCode="yyyy\.mm\.dd;@"/>
    <numFmt numFmtId="213" formatCode="yyyy/mm/dd;@"/>
    <numFmt numFmtId="214" formatCode="mmm/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\ &quot;Lt&quot;"/>
    <numFmt numFmtId="220" formatCode="#,##0.00\ &quot;Lt&quot;"/>
  </numFmts>
  <fonts count="45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12" fontId="7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10" fontId="7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34" borderId="15" xfId="0" applyNumberFormat="1" applyFont="1" applyFill="1" applyBorder="1" applyAlignment="1">
      <alignment vertical="center" wrapText="1"/>
    </xf>
    <xf numFmtId="3" fontId="3" fillId="34" borderId="15" xfId="0" applyNumberFormat="1" applyFont="1" applyFill="1" applyBorder="1" applyAlignment="1" applyProtection="1">
      <alignment horizontal="center" vertical="center" wrapText="1"/>
      <protection/>
    </xf>
    <xf numFmtId="3" fontId="3" fillId="34" borderId="15" xfId="0" applyNumberFormat="1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9" fontId="8" fillId="35" borderId="17" xfId="0" applyNumberFormat="1" applyFont="1" applyFill="1" applyBorder="1" applyAlignment="1">
      <alignment horizontal="center" vertical="center" wrapText="1"/>
    </xf>
    <xf numFmtId="49" fontId="8" fillId="35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49" fontId="8" fillId="36" borderId="20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49" fontId="3" fillId="37" borderId="23" xfId="0" applyNumberFormat="1" applyFont="1" applyFill="1" applyBorder="1" applyAlignment="1">
      <alignment vertical="justify" wrapText="1"/>
    </xf>
    <xf numFmtId="3" fontId="3" fillId="37" borderId="23" xfId="0" applyNumberFormat="1" applyFont="1" applyFill="1" applyBorder="1" applyAlignment="1">
      <alignment/>
    </xf>
    <xf numFmtId="0" fontId="3" fillId="37" borderId="23" xfId="0" applyFont="1" applyFill="1" applyBorder="1" applyAlignment="1">
      <alignment/>
    </xf>
    <xf numFmtId="1" fontId="3" fillId="37" borderId="23" xfId="0" applyNumberFormat="1" applyFont="1" applyFill="1" applyBorder="1" applyAlignment="1">
      <alignment/>
    </xf>
    <xf numFmtId="212" fontId="3" fillId="37" borderId="23" xfId="0" applyNumberFormat="1" applyFont="1" applyFill="1" applyBorder="1" applyAlignment="1">
      <alignment vertical="center" wrapText="1"/>
    </xf>
    <xf numFmtId="49" fontId="3" fillId="37" borderId="24" xfId="0" applyNumberFormat="1" applyFont="1" applyFill="1" applyBorder="1" applyAlignment="1">
      <alignment vertical="center" wrapText="1"/>
    </xf>
    <xf numFmtId="212" fontId="7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212" fontId="7" fillId="0" borderId="10" xfId="0" applyNumberFormat="1" applyFont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62.421875" style="6" customWidth="1"/>
    <col min="4" max="4" width="13.421875" style="6" bestFit="1" customWidth="1"/>
    <col min="5" max="5" width="14.28125" style="6" customWidth="1"/>
    <col min="6" max="6" width="14.00390625" style="6" bestFit="1" customWidth="1"/>
    <col min="7" max="7" width="10.8515625" style="6" bestFit="1" customWidth="1"/>
    <col min="8" max="8" width="13.4218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4</v>
      </c>
    </row>
    <row r="2" spans="1:10" ht="19.5">
      <c r="A2" s="1" t="s">
        <v>5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34"/>
      <c r="B4" s="35"/>
      <c r="C4" s="36" t="s">
        <v>40</v>
      </c>
      <c r="D4" s="36" t="s">
        <v>58</v>
      </c>
      <c r="E4" s="36" t="s">
        <v>8</v>
      </c>
      <c r="F4" s="36" t="s">
        <v>56</v>
      </c>
      <c r="G4" s="36" t="s">
        <v>42</v>
      </c>
      <c r="H4" s="36" t="s">
        <v>6</v>
      </c>
      <c r="I4" s="36" t="s">
        <v>41</v>
      </c>
      <c r="J4" s="36" t="s">
        <v>72</v>
      </c>
      <c r="K4" s="36" t="s">
        <v>73</v>
      </c>
      <c r="L4" s="36" t="s">
        <v>76</v>
      </c>
      <c r="M4" s="36" t="s">
        <v>84</v>
      </c>
      <c r="N4" s="36" t="s">
        <v>79</v>
      </c>
      <c r="O4" s="36" t="s">
        <v>80</v>
      </c>
      <c r="P4" s="36" t="s">
        <v>85</v>
      </c>
      <c r="Q4" s="37" t="s">
        <v>81</v>
      </c>
    </row>
    <row r="5" spans="1:17" ht="57" customHeight="1" thickBot="1">
      <c r="A5" s="30"/>
      <c r="B5" s="31"/>
      <c r="C5" s="32" t="s">
        <v>52</v>
      </c>
      <c r="D5" s="32" t="s">
        <v>59</v>
      </c>
      <c r="E5" s="32" t="s">
        <v>9</v>
      </c>
      <c r="F5" s="32" t="s">
        <v>57</v>
      </c>
      <c r="G5" s="32" t="s">
        <v>54</v>
      </c>
      <c r="H5" s="32" t="s">
        <v>7</v>
      </c>
      <c r="I5" s="32" t="s">
        <v>71</v>
      </c>
      <c r="J5" s="32" t="s">
        <v>86</v>
      </c>
      <c r="K5" s="32" t="s">
        <v>87</v>
      </c>
      <c r="L5" s="32" t="s">
        <v>36</v>
      </c>
      <c r="M5" s="32" t="s">
        <v>43</v>
      </c>
      <c r="N5" s="32" t="s">
        <v>44</v>
      </c>
      <c r="O5" s="32" t="s">
        <v>50</v>
      </c>
      <c r="P5" s="32" t="s">
        <v>53</v>
      </c>
      <c r="Q5" s="33" t="s">
        <v>51</v>
      </c>
    </row>
    <row r="6" spans="1:17" ht="27.75" customHeight="1">
      <c r="A6" s="23">
        <v>1</v>
      </c>
      <c r="B6" s="49" t="s">
        <v>88</v>
      </c>
      <c r="C6" s="25" t="s">
        <v>12</v>
      </c>
      <c r="D6" s="26">
        <v>431108.88</v>
      </c>
      <c r="E6" s="21">
        <f aca="true" t="shared" si="0" ref="E6:E15">D6/3.452</f>
        <v>124886.69756662805</v>
      </c>
      <c r="F6" s="26" t="s">
        <v>89</v>
      </c>
      <c r="G6" s="15" t="s">
        <v>89</v>
      </c>
      <c r="H6" s="26">
        <v>22258</v>
      </c>
      <c r="I6" s="27">
        <v>168</v>
      </c>
      <c r="J6" s="8">
        <f aca="true" t="shared" si="1" ref="J6:J15">H6/I6</f>
        <v>132.48809523809524</v>
      </c>
      <c r="K6" s="27">
        <v>12</v>
      </c>
      <c r="L6" s="28">
        <v>1</v>
      </c>
      <c r="M6" s="26">
        <v>484041.88</v>
      </c>
      <c r="N6" s="26">
        <v>24866</v>
      </c>
      <c r="O6" s="21">
        <f aca="true" t="shared" si="2" ref="O6:O12">M6/3.452</f>
        <v>140220.70683661645</v>
      </c>
      <c r="P6" s="46" t="s">
        <v>14</v>
      </c>
      <c r="Q6" s="47" t="s">
        <v>13</v>
      </c>
    </row>
    <row r="7" spans="1:17" ht="27.75" customHeight="1">
      <c r="A7" s="23">
        <f>A6+1</f>
        <v>2</v>
      </c>
      <c r="B7" s="49" t="s">
        <v>18</v>
      </c>
      <c r="C7" s="25" t="s">
        <v>17</v>
      </c>
      <c r="D7" s="26">
        <v>113214.87</v>
      </c>
      <c r="E7" s="21">
        <f t="shared" si="0"/>
        <v>32796.89165701043</v>
      </c>
      <c r="F7" s="26" t="s">
        <v>89</v>
      </c>
      <c r="G7" s="15" t="s">
        <v>89</v>
      </c>
      <c r="H7" s="26">
        <v>6856</v>
      </c>
      <c r="I7" s="27">
        <v>115</v>
      </c>
      <c r="J7" s="8">
        <f t="shared" si="1"/>
        <v>59.61739130434783</v>
      </c>
      <c r="K7" s="27">
        <v>14</v>
      </c>
      <c r="L7" s="28">
        <v>1</v>
      </c>
      <c r="M7" s="26">
        <v>119334.87</v>
      </c>
      <c r="N7" s="26">
        <v>7215</v>
      </c>
      <c r="O7" s="21">
        <f>M7/3.452</f>
        <v>34569.77694090382</v>
      </c>
      <c r="P7" s="46" t="s">
        <v>14</v>
      </c>
      <c r="Q7" s="47" t="s">
        <v>70</v>
      </c>
    </row>
    <row r="8" spans="1:17" ht="27.75" customHeight="1">
      <c r="A8" s="23">
        <f aca="true" t="shared" si="3" ref="A8:A14">A7+1</f>
        <v>3</v>
      </c>
      <c r="B8" s="24">
        <v>1</v>
      </c>
      <c r="C8" s="25" t="s">
        <v>35</v>
      </c>
      <c r="D8" s="26">
        <v>112526.20999999999</v>
      </c>
      <c r="E8" s="21">
        <f t="shared" si="0"/>
        <v>32597.395712630358</v>
      </c>
      <c r="F8" s="26">
        <v>159788.97999999998</v>
      </c>
      <c r="G8" s="15">
        <f>(D8-F8)/F8</f>
        <v>-0.2957824125293246</v>
      </c>
      <c r="H8" s="26">
        <v>7394</v>
      </c>
      <c r="I8" s="27">
        <v>118</v>
      </c>
      <c r="J8" s="8">
        <f t="shared" si="1"/>
        <v>62.66101694915254</v>
      </c>
      <c r="K8" s="27">
        <v>18</v>
      </c>
      <c r="L8" s="28">
        <v>4</v>
      </c>
      <c r="M8" s="26">
        <v>1187562.85</v>
      </c>
      <c r="N8" s="26">
        <v>77948</v>
      </c>
      <c r="O8" s="21">
        <f>M8/3.452</f>
        <v>344021.6830822712</v>
      </c>
      <c r="P8" s="46" t="s">
        <v>28</v>
      </c>
      <c r="Q8" s="22" t="s">
        <v>38</v>
      </c>
    </row>
    <row r="9" spans="1:17" ht="27.75" customHeight="1">
      <c r="A9" s="23">
        <f t="shared" si="3"/>
        <v>4</v>
      </c>
      <c r="B9" s="24">
        <v>3</v>
      </c>
      <c r="C9" s="25" t="s">
        <v>55</v>
      </c>
      <c r="D9" s="26">
        <v>62837</v>
      </c>
      <c r="E9" s="21">
        <f t="shared" si="0"/>
        <v>18203.070683661645</v>
      </c>
      <c r="F9" s="26">
        <v>111053</v>
      </c>
      <c r="G9" s="15">
        <f>(D9-F9)/F9</f>
        <v>-0.43417107147037903</v>
      </c>
      <c r="H9" s="26">
        <v>3732</v>
      </c>
      <c r="I9" s="27">
        <v>87</v>
      </c>
      <c r="J9" s="8">
        <f t="shared" si="1"/>
        <v>42.89655172413793</v>
      </c>
      <c r="K9" s="27">
        <v>13</v>
      </c>
      <c r="L9" s="28">
        <v>2</v>
      </c>
      <c r="M9" s="26">
        <v>227126</v>
      </c>
      <c r="N9" s="26">
        <v>13956</v>
      </c>
      <c r="O9" s="21">
        <f t="shared" si="2"/>
        <v>65795.4808806489</v>
      </c>
      <c r="P9" s="46" t="s">
        <v>61</v>
      </c>
      <c r="Q9" s="22" t="s">
        <v>37</v>
      </c>
    </row>
    <row r="10" spans="1:17" ht="27.75" customHeight="1">
      <c r="A10" s="23">
        <f t="shared" si="3"/>
        <v>5</v>
      </c>
      <c r="B10" s="49" t="s">
        <v>88</v>
      </c>
      <c r="C10" s="25" t="s">
        <v>15</v>
      </c>
      <c r="D10" s="26">
        <v>61654.08</v>
      </c>
      <c r="E10" s="21">
        <f t="shared" si="0"/>
        <v>17860.393974507533</v>
      </c>
      <c r="F10" s="26" t="s">
        <v>89</v>
      </c>
      <c r="G10" s="15" t="s">
        <v>89</v>
      </c>
      <c r="H10" s="26">
        <v>4303</v>
      </c>
      <c r="I10" s="27">
        <v>158</v>
      </c>
      <c r="J10" s="8">
        <f t="shared" si="1"/>
        <v>27.234177215189874</v>
      </c>
      <c r="K10" s="27">
        <v>21</v>
      </c>
      <c r="L10" s="28">
        <v>1</v>
      </c>
      <c r="M10" s="26">
        <v>61654.08</v>
      </c>
      <c r="N10" s="26">
        <v>4303</v>
      </c>
      <c r="O10" s="21">
        <f>M10/3.452</f>
        <v>17860.393974507533</v>
      </c>
      <c r="P10" s="46" t="s">
        <v>14</v>
      </c>
      <c r="Q10" s="47" t="s">
        <v>16</v>
      </c>
    </row>
    <row r="11" spans="1:17" ht="27.75" customHeight="1">
      <c r="A11" s="23">
        <f t="shared" si="3"/>
        <v>6</v>
      </c>
      <c r="B11" s="24">
        <v>2</v>
      </c>
      <c r="C11" s="25" t="s">
        <v>60</v>
      </c>
      <c r="D11" s="26">
        <v>49729.5</v>
      </c>
      <c r="E11" s="21">
        <f t="shared" si="0"/>
        <v>14405.996523754346</v>
      </c>
      <c r="F11" s="26">
        <v>132870.48</v>
      </c>
      <c r="G11" s="15">
        <f aca="true" t="shared" si="4" ref="G11:G16">(D11-F11)/F11</f>
        <v>-0.6257295074120302</v>
      </c>
      <c r="H11" s="26">
        <v>2909</v>
      </c>
      <c r="I11" s="27">
        <v>75</v>
      </c>
      <c r="J11" s="8">
        <f t="shared" si="1"/>
        <v>38.78666666666667</v>
      </c>
      <c r="K11" s="27">
        <v>10</v>
      </c>
      <c r="L11" s="28">
        <v>2</v>
      </c>
      <c r="M11" s="26">
        <v>238041.96</v>
      </c>
      <c r="N11" s="26">
        <v>14244</v>
      </c>
      <c r="O11" s="21">
        <f>M11/3.452</f>
        <v>68957.69409038239</v>
      </c>
      <c r="P11" s="46" t="s">
        <v>61</v>
      </c>
      <c r="Q11" s="22" t="s">
        <v>38</v>
      </c>
    </row>
    <row r="12" spans="1:17" ht="27.75" customHeight="1">
      <c r="A12" s="23">
        <f t="shared" si="3"/>
        <v>7</v>
      </c>
      <c r="B12" s="24">
        <v>4</v>
      </c>
      <c r="C12" s="25" t="s">
        <v>92</v>
      </c>
      <c r="D12" s="26">
        <v>25013.5</v>
      </c>
      <c r="E12" s="21">
        <f t="shared" si="0"/>
        <v>7246.089223638471</v>
      </c>
      <c r="F12" s="26">
        <v>39750</v>
      </c>
      <c r="G12" s="15">
        <f t="shared" si="4"/>
        <v>-0.3707295597484277</v>
      </c>
      <c r="H12" s="26">
        <v>1389</v>
      </c>
      <c r="I12" s="27">
        <v>23</v>
      </c>
      <c r="J12" s="8">
        <f t="shared" si="1"/>
        <v>60.391304347826086</v>
      </c>
      <c r="K12" s="27">
        <v>6</v>
      </c>
      <c r="L12" s="28">
        <v>7</v>
      </c>
      <c r="M12" s="26">
        <v>1191619.76</v>
      </c>
      <c r="N12" s="26">
        <v>71380</v>
      </c>
      <c r="O12" s="21">
        <f t="shared" si="2"/>
        <v>345196.91772885283</v>
      </c>
      <c r="P12" s="46" t="s">
        <v>91</v>
      </c>
      <c r="Q12" s="22" t="s">
        <v>90</v>
      </c>
    </row>
    <row r="13" spans="1:17" ht="27.75" customHeight="1">
      <c r="A13" s="23">
        <f t="shared" si="3"/>
        <v>8</v>
      </c>
      <c r="B13" s="24">
        <v>7</v>
      </c>
      <c r="C13" s="25" t="s">
        <v>64</v>
      </c>
      <c r="D13" s="26">
        <v>21286</v>
      </c>
      <c r="E13" s="21">
        <f t="shared" si="0"/>
        <v>6166.280417149479</v>
      </c>
      <c r="F13" s="26">
        <v>24575</v>
      </c>
      <c r="G13" s="15">
        <f t="shared" si="4"/>
        <v>-0.1338351983723296</v>
      </c>
      <c r="H13" s="26">
        <v>1327</v>
      </c>
      <c r="I13" s="27">
        <v>36</v>
      </c>
      <c r="J13" s="8">
        <f t="shared" si="1"/>
        <v>36.861111111111114</v>
      </c>
      <c r="K13" s="27">
        <v>9</v>
      </c>
      <c r="L13" s="28">
        <v>3</v>
      </c>
      <c r="M13" s="26">
        <v>149841.5</v>
      </c>
      <c r="N13" s="26">
        <v>9226</v>
      </c>
      <c r="O13" s="21">
        <f>M13/3.452</f>
        <v>43407.15527230591</v>
      </c>
      <c r="P13" s="46" t="s">
        <v>66</v>
      </c>
      <c r="Q13" s="47" t="s">
        <v>65</v>
      </c>
    </row>
    <row r="14" spans="1:17" ht="27.75" customHeight="1">
      <c r="A14" s="23">
        <f t="shared" si="3"/>
        <v>9</v>
      </c>
      <c r="B14" s="24">
        <v>5</v>
      </c>
      <c r="C14" s="25" t="s">
        <v>26</v>
      </c>
      <c r="D14" s="26">
        <v>18098</v>
      </c>
      <c r="E14" s="21">
        <f t="shared" si="0"/>
        <v>5242.757821552723</v>
      </c>
      <c r="F14" s="26">
        <v>34865</v>
      </c>
      <c r="G14" s="15">
        <f t="shared" si="4"/>
        <v>-0.4809120894880252</v>
      </c>
      <c r="H14" s="26">
        <v>1098</v>
      </c>
      <c r="I14" s="27">
        <v>28</v>
      </c>
      <c r="J14" s="8">
        <f t="shared" si="1"/>
        <v>39.214285714285715</v>
      </c>
      <c r="K14" s="27">
        <v>8</v>
      </c>
      <c r="L14" s="28">
        <v>2</v>
      </c>
      <c r="M14" s="26">
        <v>69345</v>
      </c>
      <c r="N14" s="26">
        <v>4331</v>
      </c>
      <c r="O14" s="21">
        <f>M14/3.452</f>
        <v>20088.35457705678</v>
      </c>
      <c r="P14" s="46" t="s">
        <v>61</v>
      </c>
      <c r="Q14" s="47" t="s">
        <v>70</v>
      </c>
    </row>
    <row r="15" spans="1:17" ht="27.75" customHeight="1">
      <c r="A15" s="23">
        <f>A14+1</f>
        <v>10</v>
      </c>
      <c r="B15" s="24">
        <v>6</v>
      </c>
      <c r="C15" s="25" t="s">
        <v>45</v>
      </c>
      <c r="D15" s="26">
        <v>13182</v>
      </c>
      <c r="E15" s="21">
        <f t="shared" si="0"/>
        <v>3818.6558516801856</v>
      </c>
      <c r="F15" s="26">
        <v>24761.5</v>
      </c>
      <c r="G15" s="15">
        <f t="shared" si="4"/>
        <v>-0.4676412979827555</v>
      </c>
      <c r="H15" s="26">
        <v>729</v>
      </c>
      <c r="I15" s="27">
        <v>19</v>
      </c>
      <c r="J15" s="8">
        <f t="shared" si="1"/>
        <v>38.36842105263158</v>
      </c>
      <c r="K15" s="27">
        <v>13</v>
      </c>
      <c r="L15" s="28">
        <v>5</v>
      </c>
      <c r="M15" s="26">
        <v>686365.61</v>
      </c>
      <c r="N15" s="26">
        <v>41913</v>
      </c>
      <c r="O15" s="21">
        <f>M15/3.452</f>
        <v>198831.28910776362</v>
      </c>
      <c r="P15" s="46" t="s">
        <v>47</v>
      </c>
      <c r="Q15" s="22" t="s">
        <v>46</v>
      </c>
    </row>
    <row r="16" spans="1:17" ht="12.75">
      <c r="A16" s="7"/>
      <c r="B16" s="7"/>
      <c r="C16" s="16" t="s">
        <v>82</v>
      </c>
      <c r="D16" s="10">
        <f>SUM(D6:D15)</f>
        <v>908650.0399999999</v>
      </c>
      <c r="E16" s="10">
        <f>SUM(E6:E15)</f>
        <v>263224.22943221324</v>
      </c>
      <c r="F16" s="10">
        <v>572503.26</v>
      </c>
      <c r="G16" s="18">
        <f t="shared" si="4"/>
        <v>0.5871526041615901</v>
      </c>
      <c r="H16" s="10">
        <f>SUM(H6:H15)</f>
        <v>51995</v>
      </c>
      <c r="I16" s="17"/>
      <c r="J16" s="11"/>
      <c r="K16" s="12"/>
      <c r="L16" s="11"/>
      <c r="M16" s="9"/>
      <c r="N16" s="9"/>
      <c r="O16" s="21"/>
      <c r="P16" s="13"/>
      <c r="Q16" s="20"/>
    </row>
    <row r="17" spans="1:17" ht="12.75">
      <c r="A17" s="38"/>
      <c r="B17" s="39"/>
      <c r="C17" s="40"/>
      <c r="D17" s="41"/>
      <c r="E17" s="42"/>
      <c r="F17" s="41"/>
      <c r="G17" s="42"/>
      <c r="H17" s="41"/>
      <c r="I17" s="42"/>
      <c r="J17" s="43"/>
      <c r="K17" s="42"/>
      <c r="L17" s="43"/>
      <c r="M17" s="42"/>
      <c r="N17" s="42"/>
      <c r="O17" s="42"/>
      <c r="P17" s="44"/>
      <c r="Q17" s="45"/>
    </row>
    <row r="18" spans="1:17" ht="27.75" customHeight="1">
      <c r="A18" s="23">
        <f>A15+1</f>
        <v>11</v>
      </c>
      <c r="B18" s="24">
        <v>8</v>
      </c>
      <c r="C18" s="25" t="s">
        <v>97</v>
      </c>
      <c r="D18" s="26">
        <v>10235.5</v>
      </c>
      <c r="E18" s="21">
        <f aca="true" t="shared" si="5" ref="E18:E27">D18/3.452</f>
        <v>2965.092699884125</v>
      </c>
      <c r="F18" s="26">
        <v>20897.3</v>
      </c>
      <c r="G18" s="15">
        <f>(D18-F18)/F18</f>
        <v>-0.5101998822814431</v>
      </c>
      <c r="H18" s="26">
        <v>917</v>
      </c>
      <c r="I18" s="27">
        <v>56</v>
      </c>
      <c r="J18" s="8">
        <f aca="true" t="shared" si="6" ref="J18:J27">H18/I18</f>
        <v>16.375</v>
      </c>
      <c r="K18" s="27">
        <v>11</v>
      </c>
      <c r="L18" s="28">
        <v>2</v>
      </c>
      <c r="M18" s="26">
        <v>39552.78</v>
      </c>
      <c r="N18" s="26">
        <v>3338</v>
      </c>
      <c r="O18" s="21">
        <f aca="true" t="shared" si="7" ref="O18:O27">M18/3.452</f>
        <v>11457.931633835458</v>
      </c>
      <c r="P18" s="46" t="s">
        <v>61</v>
      </c>
      <c r="Q18" s="22" t="s">
        <v>37</v>
      </c>
    </row>
    <row r="19" spans="1:17" ht="27.75" customHeight="1">
      <c r="A19" s="23">
        <f>A18+1</f>
        <v>12</v>
      </c>
      <c r="B19" s="24">
        <v>15</v>
      </c>
      <c r="C19" s="14" t="s">
        <v>33</v>
      </c>
      <c r="D19" s="26">
        <v>2792</v>
      </c>
      <c r="E19" s="21">
        <f t="shared" si="5"/>
        <v>808.8064889918887</v>
      </c>
      <c r="F19" s="26">
        <v>3020</v>
      </c>
      <c r="G19" s="15">
        <f>(D19-F19)/F19</f>
        <v>-0.07549668874172186</v>
      </c>
      <c r="H19" s="26">
        <v>169</v>
      </c>
      <c r="I19" s="27">
        <v>6</v>
      </c>
      <c r="J19" s="8">
        <f t="shared" si="6"/>
        <v>28.166666666666668</v>
      </c>
      <c r="K19" s="27">
        <v>3</v>
      </c>
      <c r="L19" s="28">
        <v>4</v>
      </c>
      <c r="M19" s="26">
        <v>65859.3</v>
      </c>
      <c r="N19" s="26">
        <v>4061</v>
      </c>
      <c r="O19" s="21">
        <f t="shared" si="7"/>
        <v>19078.59212050985</v>
      </c>
      <c r="P19" s="46" t="s">
        <v>28</v>
      </c>
      <c r="Q19" s="47" t="s">
        <v>34</v>
      </c>
    </row>
    <row r="20" spans="1:17" ht="27.75" customHeight="1">
      <c r="A20" s="23">
        <f aca="true" t="shared" si="8" ref="A20:A27">A19+1</f>
        <v>13</v>
      </c>
      <c r="B20" s="24">
        <v>14</v>
      </c>
      <c r="C20" s="25" t="s">
        <v>78</v>
      </c>
      <c r="D20" s="26">
        <v>2678</v>
      </c>
      <c r="E20" s="21">
        <f t="shared" si="5"/>
        <v>775.7821552723059</v>
      </c>
      <c r="F20" s="26">
        <v>3050.5</v>
      </c>
      <c r="G20" s="15">
        <f>(D20-F20)/F20</f>
        <v>-0.1221111293230618</v>
      </c>
      <c r="H20" s="26">
        <v>146</v>
      </c>
      <c r="I20" s="27">
        <v>3</v>
      </c>
      <c r="J20" s="8">
        <f t="shared" si="6"/>
        <v>48.666666666666664</v>
      </c>
      <c r="K20" s="27">
        <v>1</v>
      </c>
      <c r="L20" s="28">
        <v>12</v>
      </c>
      <c r="M20" s="26">
        <v>469459.8</v>
      </c>
      <c r="N20" s="26">
        <v>28838</v>
      </c>
      <c r="O20" s="21">
        <f t="shared" si="7"/>
        <v>135996.4658169177</v>
      </c>
      <c r="P20" s="46">
        <v>41915</v>
      </c>
      <c r="Q20" s="22" t="s">
        <v>38</v>
      </c>
    </row>
    <row r="21" spans="1:17" ht="27.75" customHeight="1">
      <c r="A21" s="23">
        <f t="shared" si="8"/>
        <v>14</v>
      </c>
      <c r="B21" s="24">
        <v>16</v>
      </c>
      <c r="C21" s="25" t="s">
        <v>49</v>
      </c>
      <c r="D21" s="26">
        <v>1384</v>
      </c>
      <c r="E21" s="21">
        <f t="shared" si="5"/>
        <v>400.9269988412515</v>
      </c>
      <c r="F21" s="26">
        <v>1362</v>
      </c>
      <c r="G21" s="15">
        <f>(D21-F21)/F21</f>
        <v>0.016152716593245228</v>
      </c>
      <c r="H21" s="26">
        <v>78</v>
      </c>
      <c r="I21" s="27">
        <v>5</v>
      </c>
      <c r="J21" s="8">
        <f t="shared" si="6"/>
        <v>15.6</v>
      </c>
      <c r="K21" s="27">
        <v>1</v>
      </c>
      <c r="L21" s="28">
        <v>5</v>
      </c>
      <c r="M21" s="26">
        <v>17964.5</v>
      </c>
      <c r="N21" s="26">
        <v>1171</v>
      </c>
      <c r="O21" s="21">
        <f t="shared" si="7"/>
        <v>5204.084588644264</v>
      </c>
      <c r="P21" s="46" t="s">
        <v>47</v>
      </c>
      <c r="Q21" s="22" t="s">
        <v>93</v>
      </c>
    </row>
    <row r="22" spans="1:17" ht="27.75" customHeight="1">
      <c r="A22" s="23">
        <f t="shared" si="8"/>
        <v>15</v>
      </c>
      <c r="B22" s="24" t="s">
        <v>89</v>
      </c>
      <c r="C22" s="14" t="s">
        <v>2</v>
      </c>
      <c r="D22" s="26">
        <v>1000</v>
      </c>
      <c r="E22" s="21">
        <f t="shared" si="5"/>
        <v>289.6871378910776</v>
      </c>
      <c r="F22" s="26" t="s">
        <v>89</v>
      </c>
      <c r="G22" s="15" t="s">
        <v>89</v>
      </c>
      <c r="H22" s="26">
        <v>108</v>
      </c>
      <c r="I22" s="27">
        <v>1</v>
      </c>
      <c r="J22" s="8">
        <f t="shared" si="6"/>
        <v>108</v>
      </c>
      <c r="K22" s="27">
        <v>1</v>
      </c>
      <c r="L22" s="28">
        <v>19</v>
      </c>
      <c r="M22" s="26">
        <v>369881.53</v>
      </c>
      <c r="N22" s="26">
        <v>27979</v>
      </c>
      <c r="O22" s="21">
        <f t="shared" si="7"/>
        <v>107149.92178447278</v>
      </c>
      <c r="P22" s="46">
        <v>41866</v>
      </c>
      <c r="Q22" s="22" t="s">
        <v>70</v>
      </c>
    </row>
    <row r="23" spans="1:17" ht="27.75" customHeight="1">
      <c r="A23" s="23">
        <f t="shared" si="8"/>
        <v>16</v>
      </c>
      <c r="B23" s="49" t="s">
        <v>19</v>
      </c>
      <c r="C23" s="25" t="s">
        <v>20</v>
      </c>
      <c r="D23" s="26">
        <v>680</v>
      </c>
      <c r="E23" s="21">
        <f t="shared" si="5"/>
        <v>196.9872537659328</v>
      </c>
      <c r="F23" s="26" t="s">
        <v>89</v>
      </c>
      <c r="G23" s="15" t="s">
        <v>89</v>
      </c>
      <c r="H23" s="26">
        <v>53</v>
      </c>
      <c r="I23" s="27">
        <v>3</v>
      </c>
      <c r="J23" s="8">
        <f t="shared" si="6"/>
        <v>17.666666666666668</v>
      </c>
      <c r="K23" s="27">
        <v>1</v>
      </c>
      <c r="L23" s="28">
        <v>1</v>
      </c>
      <c r="M23" s="26">
        <v>680</v>
      </c>
      <c r="N23" s="26">
        <v>53</v>
      </c>
      <c r="O23" s="21">
        <f t="shared" si="7"/>
        <v>196.9872537659328</v>
      </c>
      <c r="P23" s="46" t="s">
        <v>14</v>
      </c>
      <c r="Q23" s="47" t="s">
        <v>16</v>
      </c>
    </row>
    <row r="24" spans="1:17" ht="27.75" customHeight="1">
      <c r="A24" s="23">
        <f t="shared" si="8"/>
        <v>17</v>
      </c>
      <c r="B24" s="24">
        <v>17</v>
      </c>
      <c r="C24" s="25" t="s">
        <v>31</v>
      </c>
      <c r="D24" s="26">
        <v>650</v>
      </c>
      <c r="E24" s="21">
        <f t="shared" si="5"/>
        <v>188.29663962920046</v>
      </c>
      <c r="F24" s="26">
        <v>1310</v>
      </c>
      <c r="G24" s="15">
        <f>(D24-F24)/F24</f>
        <v>-0.5038167938931297</v>
      </c>
      <c r="H24" s="26">
        <v>61</v>
      </c>
      <c r="I24" s="27">
        <v>3</v>
      </c>
      <c r="J24" s="8">
        <f t="shared" si="6"/>
        <v>20.333333333333332</v>
      </c>
      <c r="K24" s="27">
        <v>1</v>
      </c>
      <c r="L24" s="28">
        <v>4</v>
      </c>
      <c r="M24" s="26">
        <v>15449</v>
      </c>
      <c r="N24" s="26">
        <v>1067</v>
      </c>
      <c r="O24" s="21">
        <f t="shared" si="7"/>
        <v>4475.3765932792585</v>
      </c>
      <c r="P24" s="46" t="s">
        <v>28</v>
      </c>
      <c r="Q24" s="22" t="s">
        <v>27</v>
      </c>
    </row>
    <row r="25" spans="1:17" ht="27.75" customHeight="1">
      <c r="A25" s="23">
        <f t="shared" si="8"/>
        <v>18</v>
      </c>
      <c r="B25" s="24">
        <v>33</v>
      </c>
      <c r="C25" s="14" t="s">
        <v>63</v>
      </c>
      <c r="D25" s="26">
        <v>480</v>
      </c>
      <c r="E25" s="21">
        <f t="shared" si="5"/>
        <v>139.04982618771726</v>
      </c>
      <c r="F25" s="26">
        <v>104</v>
      </c>
      <c r="G25" s="15">
        <f>(D25-F25)/F25</f>
        <v>3.6153846153846154</v>
      </c>
      <c r="H25" s="26">
        <v>60</v>
      </c>
      <c r="I25" s="27">
        <v>1</v>
      </c>
      <c r="J25" s="8">
        <f t="shared" si="6"/>
        <v>60</v>
      </c>
      <c r="K25" s="27">
        <v>1</v>
      </c>
      <c r="L25" s="28" t="s">
        <v>3</v>
      </c>
      <c r="M25" s="26">
        <v>730981.2</v>
      </c>
      <c r="N25" s="26">
        <v>59647</v>
      </c>
      <c r="O25" s="21">
        <f t="shared" si="7"/>
        <v>211755.85168018538</v>
      </c>
      <c r="P25" s="46">
        <v>41425</v>
      </c>
      <c r="Q25" s="22" t="s">
        <v>77</v>
      </c>
    </row>
    <row r="26" spans="1:17" ht="27.75" customHeight="1">
      <c r="A26" s="23">
        <f t="shared" si="8"/>
        <v>19</v>
      </c>
      <c r="B26" s="24">
        <v>21</v>
      </c>
      <c r="C26" s="25" t="s">
        <v>94</v>
      </c>
      <c r="D26" s="26">
        <v>396</v>
      </c>
      <c r="E26" s="21">
        <f t="shared" si="5"/>
        <v>114.71610660486675</v>
      </c>
      <c r="F26" s="26">
        <v>577</v>
      </c>
      <c r="G26" s="15">
        <f>(D26-F26)/F26</f>
        <v>-0.31369150779896016</v>
      </c>
      <c r="H26" s="26">
        <v>39</v>
      </c>
      <c r="I26" s="27">
        <v>3</v>
      </c>
      <c r="J26" s="8">
        <f t="shared" si="6"/>
        <v>13</v>
      </c>
      <c r="K26" s="27">
        <v>2</v>
      </c>
      <c r="L26" s="28">
        <v>6</v>
      </c>
      <c r="M26" s="26">
        <v>16301.2</v>
      </c>
      <c r="N26" s="26">
        <v>1237</v>
      </c>
      <c r="O26" s="21">
        <f t="shared" si="7"/>
        <v>4722.247972190035</v>
      </c>
      <c r="P26" s="46" t="s">
        <v>95</v>
      </c>
      <c r="Q26" s="22" t="s">
        <v>39</v>
      </c>
    </row>
    <row r="27" spans="1:17" ht="27.75" customHeight="1">
      <c r="A27" s="23">
        <f t="shared" si="8"/>
        <v>20</v>
      </c>
      <c r="B27" s="24">
        <v>9</v>
      </c>
      <c r="C27" s="25" t="s">
        <v>29</v>
      </c>
      <c r="D27" s="26">
        <v>285</v>
      </c>
      <c r="E27" s="21">
        <f t="shared" si="5"/>
        <v>82.56083429895713</v>
      </c>
      <c r="F27" s="26">
        <v>16105</v>
      </c>
      <c r="G27" s="15">
        <f>(D27-F27)/F27</f>
        <v>-0.9823036324122943</v>
      </c>
      <c r="H27" s="26">
        <v>15</v>
      </c>
      <c r="I27" s="27">
        <v>1</v>
      </c>
      <c r="J27" s="8">
        <f t="shared" si="6"/>
        <v>15</v>
      </c>
      <c r="K27" s="27">
        <v>1</v>
      </c>
      <c r="L27" s="28">
        <v>4</v>
      </c>
      <c r="M27" s="26">
        <v>198186.18</v>
      </c>
      <c r="N27" s="26">
        <v>12347</v>
      </c>
      <c r="O27" s="21">
        <f t="shared" si="7"/>
        <v>57411.98725376593</v>
      </c>
      <c r="P27" s="46" t="s">
        <v>28</v>
      </c>
      <c r="Q27" s="22" t="s">
        <v>30</v>
      </c>
    </row>
    <row r="28" spans="1:17" ht="12.75">
      <c r="A28" s="19"/>
      <c r="B28" s="7"/>
      <c r="C28" s="16" t="s">
        <v>83</v>
      </c>
      <c r="D28" s="10">
        <f>SUM(D18:D27)+D16</f>
        <v>929230.5399999999</v>
      </c>
      <c r="E28" s="10">
        <f>SUM(E18:E27)+E16</f>
        <v>269186.13557358057</v>
      </c>
      <c r="F28" s="10">
        <v>601160.26</v>
      </c>
      <c r="G28" s="18">
        <f>(D28-F28)/F28</f>
        <v>0.5457284884400042</v>
      </c>
      <c r="H28" s="10">
        <f>SUM(H18:H27)+H16</f>
        <v>53641</v>
      </c>
      <c r="I28" s="17"/>
      <c r="J28" s="8"/>
      <c r="K28" s="12"/>
      <c r="L28" s="11"/>
      <c r="M28" s="9"/>
      <c r="N28" s="9"/>
      <c r="O28" s="21"/>
      <c r="P28" s="13"/>
      <c r="Q28" s="20"/>
    </row>
    <row r="29" spans="1:17" ht="12.75">
      <c r="A29" s="38"/>
      <c r="B29" s="39"/>
      <c r="C29" s="40"/>
      <c r="D29" s="41"/>
      <c r="E29" s="42"/>
      <c r="F29" s="41"/>
      <c r="G29" s="42"/>
      <c r="H29" s="41"/>
      <c r="I29" s="42"/>
      <c r="J29" s="43"/>
      <c r="K29" s="42"/>
      <c r="L29" s="43"/>
      <c r="M29" s="42"/>
      <c r="N29" s="42"/>
      <c r="O29" s="42"/>
      <c r="P29" s="44"/>
      <c r="Q29" s="45"/>
    </row>
    <row r="30" spans="1:17" ht="27.75" customHeight="1">
      <c r="A30" s="23">
        <f>A27+1</f>
        <v>21</v>
      </c>
      <c r="B30" s="24">
        <v>20</v>
      </c>
      <c r="C30" s="25" t="s">
        <v>67</v>
      </c>
      <c r="D30" s="26">
        <v>279</v>
      </c>
      <c r="E30" s="21">
        <f aca="true" t="shared" si="9" ref="E30:E39">D30/3.452</f>
        <v>80.82271147161066</v>
      </c>
      <c r="F30" s="26">
        <v>596</v>
      </c>
      <c r="G30" s="15">
        <f>(D30-F30)/F30</f>
        <v>-0.5318791946308725</v>
      </c>
      <c r="H30" s="26">
        <v>18</v>
      </c>
      <c r="I30" s="27">
        <v>3</v>
      </c>
      <c r="J30" s="8">
        <f aca="true" t="shared" si="10" ref="J30:J39">H30/I30</f>
        <v>6</v>
      </c>
      <c r="K30" s="27">
        <v>1</v>
      </c>
      <c r="L30" s="28">
        <v>13</v>
      </c>
      <c r="M30" s="26">
        <v>1234574</v>
      </c>
      <c r="N30" s="26">
        <v>76891</v>
      </c>
      <c r="O30" s="21">
        <f aca="true" t="shared" si="11" ref="O30:O39">M30/3.452</f>
        <v>357640.2085747393</v>
      </c>
      <c r="P30" s="46">
        <v>41908</v>
      </c>
      <c r="Q30" s="22" t="s">
        <v>68</v>
      </c>
    </row>
    <row r="31" spans="1:17" ht="27.75" customHeight="1">
      <c r="A31" s="23">
        <f>A30+1</f>
        <v>22</v>
      </c>
      <c r="B31" s="24">
        <v>29</v>
      </c>
      <c r="C31" s="14" t="s">
        <v>32</v>
      </c>
      <c r="D31" s="26">
        <v>269</v>
      </c>
      <c r="E31" s="21">
        <f t="shared" si="9"/>
        <v>77.92584009269989</v>
      </c>
      <c r="F31" s="26">
        <v>196</v>
      </c>
      <c r="G31" s="15">
        <f>(D31-F31)/F31</f>
        <v>0.37244897959183676</v>
      </c>
      <c r="H31" s="26">
        <v>20</v>
      </c>
      <c r="I31" s="27">
        <v>1</v>
      </c>
      <c r="J31" s="8">
        <f t="shared" si="10"/>
        <v>20</v>
      </c>
      <c r="K31" s="27">
        <v>1</v>
      </c>
      <c r="L31" s="28">
        <v>16</v>
      </c>
      <c r="M31" s="26">
        <v>111812.2</v>
      </c>
      <c r="N31" s="26">
        <v>7500</v>
      </c>
      <c r="O31" s="21">
        <f t="shared" si="11"/>
        <v>32390.556199304752</v>
      </c>
      <c r="P31" s="46">
        <v>41887</v>
      </c>
      <c r="Q31" s="22" t="s">
        <v>37</v>
      </c>
    </row>
    <row r="32" spans="1:17" ht="27.75" customHeight="1">
      <c r="A32" s="23">
        <f>A31+1</f>
        <v>23</v>
      </c>
      <c r="B32" s="24">
        <v>12</v>
      </c>
      <c r="C32" s="25" t="s">
        <v>48</v>
      </c>
      <c r="D32" s="26">
        <v>262</v>
      </c>
      <c r="E32" s="21">
        <f t="shared" si="9"/>
        <v>75.89803012746235</v>
      </c>
      <c r="F32" s="26">
        <v>6316</v>
      </c>
      <c r="G32" s="15">
        <f>(D32-F32)/F32</f>
        <v>-0.9585180493983534</v>
      </c>
      <c r="H32" s="26">
        <v>15</v>
      </c>
      <c r="I32" s="27">
        <v>1</v>
      </c>
      <c r="J32" s="8">
        <f t="shared" si="10"/>
        <v>15</v>
      </c>
      <c r="K32" s="27">
        <v>2</v>
      </c>
      <c r="L32" s="28">
        <v>5</v>
      </c>
      <c r="M32" s="26">
        <v>248897.17</v>
      </c>
      <c r="N32" s="26">
        <v>16442</v>
      </c>
      <c r="O32" s="21">
        <f t="shared" si="11"/>
        <v>72102.308806489</v>
      </c>
      <c r="P32" s="46" t="s">
        <v>47</v>
      </c>
      <c r="Q32" s="47" t="s">
        <v>37</v>
      </c>
    </row>
    <row r="33" spans="1:17" ht="27.75" customHeight="1">
      <c r="A33" s="23">
        <f aca="true" t="shared" si="12" ref="A33:A39">A32+1</f>
        <v>24</v>
      </c>
      <c r="B33" s="24">
        <v>32</v>
      </c>
      <c r="C33" s="25" t="s">
        <v>74</v>
      </c>
      <c r="D33" s="26">
        <v>189</v>
      </c>
      <c r="E33" s="21">
        <f t="shared" si="9"/>
        <v>54.750869061413674</v>
      </c>
      <c r="F33" s="26">
        <v>112</v>
      </c>
      <c r="G33" s="15">
        <f>(D33-F33)/F33</f>
        <v>0.6875</v>
      </c>
      <c r="H33" s="26">
        <v>12</v>
      </c>
      <c r="I33" s="27">
        <v>1</v>
      </c>
      <c r="J33" s="8">
        <f t="shared" si="10"/>
        <v>12</v>
      </c>
      <c r="K33" s="27">
        <v>1</v>
      </c>
      <c r="L33" s="28">
        <v>8</v>
      </c>
      <c r="M33" s="26">
        <v>10914</v>
      </c>
      <c r="N33" s="26">
        <v>910</v>
      </c>
      <c r="O33" s="21">
        <f t="shared" si="11"/>
        <v>3161.6454229432215</v>
      </c>
      <c r="P33" s="46">
        <v>41943</v>
      </c>
      <c r="Q33" s="22" t="s">
        <v>75</v>
      </c>
    </row>
    <row r="34" spans="1:17" ht="27.75" customHeight="1">
      <c r="A34" s="23">
        <f t="shared" si="12"/>
        <v>25</v>
      </c>
      <c r="B34" s="24" t="s">
        <v>89</v>
      </c>
      <c r="C34" s="14" t="s">
        <v>21</v>
      </c>
      <c r="D34" s="26">
        <v>128</v>
      </c>
      <c r="E34" s="21">
        <f t="shared" si="9"/>
        <v>37.07995365005794</v>
      </c>
      <c r="F34" s="26" t="s">
        <v>89</v>
      </c>
      <c r="G34" s="15" t="s">
        <v>89</v>
      </c>
      <c r="H34" s="26">
        <v>17</v>
      </c>
      <c r="I34" s="27">
        <v>3</v>
      </c>
      <c r="J34" s="8">
        <f t="shared" si="10"/>
        <v>5.666666666666667</v>
      </c>
      <c r="K34" s="27">
        <v>3</v>
      </c>
      <c r="L34" s="28" t="s">
        <v>89</v>
      </c>
      <c r="M34" s="26">
        <v>1791119</v>
      </c>
      <c r="N34" s="26">
        <v>122694</v>
      </c>
      <c r="O34" s="21">
        <f t="shared" si="11"/>
        <v>518864.1367323291</v>
      </c>
      <c r="P34" s="48">
        <v>41642</v>
      </c>
      <c r="Q34" s="22" t="s">
        <v>62</v>
      </c>
    </row>
    <row r="35" spans="1:17" ht="42.75" customHeight="1">
      <c r="A35" s="23">
        <f t="shared" si="12"/>
        <v>26</v>
      </c>
      <c r="B35" s="24" t="s">
        <v>89</v>
      </c>
      <c r="C35" s="25" t="s">
        <v>10</v>
      </c>
      <c r="D35" s="26">
        <v>112</v>
      </c>
      <c r="E35" s="21">
        <f t="shared" si="9"/>
        <v>32.4449594438007</v>
      </c>
      <c r="F35" s="26" t="s">
        <v>89</v>
      </c>
      <c r="G35" s="15" t="s">
        <v>89</v>
      </c>
      <c r="H35" s="26">
        <v>13</v>
      </c>
      <c r="I35" s="27">
        <v>1</v>
      </c>
      <c r="J35" s="8">
        <f t="shared" si="10"/>
        <v>13</v>
      </c>
      <c r="K35" s="27">
        <v>1</v>
      </c>
      <c r="L35" s="28">
        <v>14</v>
      </c>
      <c r="M35" s="26">
        <v>35548.7</v>
      </c>
      <c r="N35" s="26">
        <v>2611</v>
      </c>
      <c r="O35" s="21">
        <f t="shared" si="11"/>
        <v>10298.001158748551</v>
      </c>
      <c r="P35" s="46">
        <v>41901</v>
      </c>
      <c r="Q35" s="22" t="s">
        <v>11</v>
      </c>
    </row>
    <row r="36" spans="1:17" ht="27.75" customHeight="1">
      <c r="A36" s="23">
        <f t="shared" si="12"/>
        <v>27</v>
      </c>
      <c r="B36" s="24">
        <v>25</v>
      </c>
      <c r="C36" s="14" t="s">
        <v>98</v>
      </c>
      <c r="D36" s="26">
        <v>48</v>
      </c>
      <c r="E36" s="21">
        <f t="shared" si="9"/>
        <v>13.904982618771728</v>
      </c>
      <c r="F36" s="26">
        <v>232</v>
      </c>
      <c r="G36" s="15">
        <f>(D36-F36)/F36</f>
        <v>-0.7931034482758621</v>
      </c>
      <c r="H36" s="26">
        <v>8</v>
      </c>
      <c r="I36" s="27">
        <v>1</v>
      </c>
      <c r="J36" s="29">
        <f t="shared" si="10"/>
        <v>8</v>
      </c>
      <c r="K36" s="27">
        <v>1</v>
      </c>
      <c r="L36" s="28">
        <v>76</v>
      </c>
      <c r="M36" s="26">
        <v>1961960.7</v>
      </c>
      <c r="N36" s="26">
        <v>146495</v>
      </c>
      <c r="O36" s="21">
        <f t="shared" si="11"/>
        <v>568354.7798377752</v>
      </c>
      <c r="P36" s="48">
        <v>41467</v>
      </c>
      <c r="Q36" s="22" t="s">
        <v>25</v>
      </c>
    </row>
    <row r="37" spans="1:17" ht="27.75" customHeight="1">
      <c r="A37" s="23">
        <f t="shared" si="12"/>
        <v>28</v>
      </c>
      <c r="B37" s="24" t="s">
        <v>89</v>
      </c>
      <c r="C37" s="14" t="s">
        <v>22</v>
      </c>
      <c r="D37" s="26">
        <v>24</v>
      </c>
      <c r="E37" s="21">
        <f t="shared" si="9"/>
        <v>6.952491309385864</v>
      </c>
      <c r="F37" s="26" t="s">
        <v>89</v>
      </c>
      <c r="G37" s="15" t="s">
        <v>89</v>
      </c>
      <c r="H37" s="26">
        <v>3</v>
      </c>
      <c r="I37" s="27">
        <v>2</v>
      </c>
      <c r="J37" s="8">
        <f t="shared" si="10"/>
        <v>1.5</v>
      </c>
      <c r="K37" s="27">
        <v>2</v>
      </c>
      <c r="L37" s="28" t="s">
        <v>89</v>
      </c>
      <c r="M37" s="26">
        <v>710748</v>
      </c>
      <c r="N37" s="26">
        <v>57651</v>
      </c>
      <c r="O37" s="21">
        <f t="shared" si="11"/>
        <v>205894.55388180766</v>
      </c>
      <c r="P37" s="48">
        <v>41509</v>
      </c>
      <c r="Q37" s="22" t="s">
        <v>62</v>
      </c>
    </row>
    <row r="38" spans="1:17" ht="27.75" customHeight="1">
      <c r="A38" s="23">
        <f t="shared" si="12"/>
        <v>29</v>
      </c>
      <c r="B38" s="24">
        <v>11</v>
      </c>
      <c r="C38" s="25" t="s">
        <v>69</v>
      </c>
      <c r="D38" s="26">
        <v>16</v>
      </c>
      <c r="E38" s="21">
        <f t="shared" si="9"/>
        <v>4.634994206257242</v>
      </c>
      <c r="F38" s="26">
        <v>6463.5</v>
      </c>
      <c r="G38" s="15">
        <f>(D38-F38)/F38</f>
        <v>-0.9975245609963642</v>
      </c>
      <c r="H38" s="26">
        <v>2</v>
      </c>
      <c r="I38" s="27">
        <v>1</v>
      </c>
      <c r="J38" s="8">
        <f t="shared" si="10"/>
        <v>2</v>
      </c>
      <c r="K38" s="27">
        <v>1</v>
      </c>
      <c r="L38" s="28">
        <v>3</v>
      </c>
      <c r="M38" s="26">
        <v>39207</v>
      </c>
      <c r="N38" s="26">
        <v>2423</v>
      </c>
      <c r="O38" s="21">
        <f t="shared" si="11"/>
        <v>11357.76361529548</v>
      </c>
      <c r="P38" s="46" t="s">
        <v>66</v>
      </c>
      <c r="Q38" s="47" t="s">
        <v>70</v>
      </c>
    </row>
    <row r="39" spans="1:17" ht="27.75" customHeight="1">
      <c r="A39" s="23">
        <f t="shared" si="12"/>
        <v>30</v>
      </c>
      <c r="B39" s="24" t="s">
        <v>89</v>
      </c>
      <c r="C39" s="14" t="s">
        <v>23</v>
      </c>
      <c r="D39" s="26">
        <v>8</v>
      </c>
      <c r="E39" s="21">
        <f t="shared" si="9"/>
        <v>2.317497103128621</v>
      </c>
      <c r="F39" s="26" t="s">
        <v>89</v>
      </c>
      <c r="G39" s="15" t="s">
        <v>89</v>
      </c>
      <c r="H39" s="26">
        <v>1</v>
      </c>
      <c r="I39" s="27">
        <v>1</v>
      </c>
      <c r="J39" s="8">
        <f t="shared" si="10"/>
        <v>1</v>
      </c>
      <c r="K39" s="27">
        <v>1</v>
      </c>
      <c r="L39" s="28" t="s">
        <v>89</v>
      </c>
      <c r="M39" s="26">
        <v>1389016.2</v>
      </c>
      <c r="N39" s="26">
        <v>107847</v>
      </c>
      <c r="O39" s="21">
        <f t="shared" si="11"/>
        <v>402380.12746234064</v>
      </c>
      <c r="P39" s="48">
        <v>40990</v>
      </c>
      <c r="Q39" s="22" t="s">
        <v>24</v>
      </c>
    </row>
    <row r="40" spans="1:17" ht="12.75">
      <c r="A40" s="19"/>
      <c r="B40" s="7"/>
      <c r="C40" s="16" t="s">
        <v>96</v>
      </c>
      <c r="D40" s="10">
        <f>SUM(D30:D39)+D28</f>
        <v>930565.5399999999</v>
      </c>
      <c r="E40" s="10">
        <f>SUM(E30:E39)+E28</f>
        <v>269572.86790266517</v>
      </c>
      <c r="F40" s="10">
        <v>603956.26</v>
      </c>
      <c r="G40" s="18">
        <f>(D40-F40)/F40</f>
        <v>0.5407830030605195</v>
      </c>
      <c r="H40" s="10">
        <f>SUM(H30:H39)+H28</f>
        <v>53750</v>
      </c>
      <c r="I40" s="17"/>
      <c r="J40" s="8"/>
      <c r="K40" s="12"/>
      <c r="L40" s="11"/>
      <c r="M40" s="9"/>
      <c r="N40" s="9"/>
      <c r="O40" s="21"/>
      <c r="P40" s="13"/>
      <c r="Q40" s="20"/>
    </row>
    <row r="41" spans="1:17" ht="12.75">
      <c r="A41" s="38"/>
      <c r="B41" s="39"/>
      <c r="C41" s="40"/>
      <c r="D41" s="41"/>
      <c r="E41" s="42"/>
      <c r="F41" s="41"/>
      <c r="G41" s="42"/>
      <c r="H41" s="41"/>
      <c r="I41" s="42"/>
      <c r="J41" s="43"/>
      <c r="K41" s="42"/>
      <c r="L41" s="43"/>
      <c r="M41" s="42"/>
      <c r="N41" s="42"/>
      <c r="O41" s="42"/>
      <c r="P41" s="44"/>
      <c r="Q41" s="45"/>
    </row>
    <row r="42" spans="1:17" ht="27.75" customHeight="1">
      <c r="A42" s="23">
        <f>A39+1</f>
        <v>31</v>
      </c>
      <c r="B42" s="24" t="s">
        <v>89</v>
      </c>
      <c r="C42" s="14" t="s">
        <v>0</v>
      </c>
      <c r="D42" s="26">
        <v>8</v>
      </c>
      <c r="E42" s="21">
        <f>D42/3.452</f>
        <v>2.317497103128621</v>
      </c>
      <c r="F42" s="26" t="s">
        <v>89</v>
      </c>
      <c r="G42" s="15" t="s">
        <v>89</v>
      </c>
      <c r="H42" s="26">
        <v>1</v>
      </c>
      <c r="I42" s="27">
        <v>1</v>
      </c>
      <c r="J42" s="8">
        <f>H42/I42</f>
        <v>1</v>
      </c>
      <c r="K42" s="27">
        <v>1</v>
      </c>
      <c r="L42" s="28" t="s">
        <v>89</v>
      </c>
      <c r="M42" s="26">
        <v>831701.08</v>
      </c>
      <c r="N42" s="26">
        <v>63032</v>
      </c>
      <c r="O42" s="21">
        <f>M42/3.452</f>
        <v>240933.1054461182</v>
      </c>
      <c r="P42" s="46">
        <v>41565</v>
      </c>
      <c r="Q42" s="22" t="s">
        <v>77</v>
      </c>
    </row>
    <row r="43" spans="1:17" ht="12.75">
      <c r="A43" s="19"/>
      <c r="B43" s="7"/>
      <c r="C43" s="16" t="s">
        <v>1</v>
      </c>
      <c r="D43" s="10">
        <f>SUM(D42)+D40</f>
        <v>930573.5399999999</v>
      </c>
      <c r="E43" s="10">
        <f>SUM(E42)+E40</f>
        <v>269575.1853997683</v>
      </c>
      <c r="F43" s="10">
        <v>603956.26</v>
      </c>
      <c r="G43" s="18">
        <f>(D43-F43)/F43</f>
        <v>0.54079624905287</v>
      </c>
      <c r="H43" s="10">
        <f>SUM(H42)+H40</f>
        <v>53751</v>
      </c>
      <c r="I43" s="17"/>
      <c r="J43" s="8"/>
      <c r="K43" s="12"/>
      <c r="L43" s="11"/>
      <c r="M43" s="9"/>
      <c r="N43" s="9"/>
      <c r="O43" s="21"/>
      <c r="P43" s="13"/>
      <c r="Q43" s="20"/>
    </row>
    <row r="44" spans="1:17" ht="12.75">
      <c r="A44" s="38"/>
      <c r="B44" s="39"/>
      <c r="C44" s="40"/>
      <c r="D44" s="41"/>
      <c r="E44" s="42"/>
      <c r="F44" s="41"/>
      <c r="G44" s="42"/>
      <c r="H44" s="41"/>
      <c r="I44" s="42"/>
      <c r="J44" s="43"/>
      <c r="K44" s="42"/>
      <c r="L44" s="43"/>
      <c r="M44" s="42"/>
      <c r="N44" s="42"/>
      <c r="O44" s="42"/>
      <c r="P44" s="44"/>
      <c r="Q44" s="4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Michal</cp:lastModifiedBy>
  <cp:lastPrinted>2012-07-23T12:02:51Z</cp:lastPrinted>
  <dcterms:created xsi:type="dcterms:W3CDTF">2010-06-21T12:51:40Z</dcterms:created>
  <dcterms:modified xsi:type="dcterms:W3CDTF">2014-12-22T14:12:46Z</dcterms:modified>
  <cp:category/>
  <cp:version/>
  <cp:contentType/>
  <cp:contentStatus/>
</cp:coreProperties>
</file>