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80" windowWidth="25540" windowHeight="7160" tabRatio="601" activeTab="0"/>
  </bookViews>
  <sheets>
    <sheet name="Birželio 7 - 13 d.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<sst xmlns="http://schemas.openxmlformats.org/spreadsheetml/2006/main" count="109" uniqueCount="84">
  <si>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Alisa Stebuklų šalyje
(Alice in Wonderland)</t>
  </si>
  <si>
    <t>ACME Film /
Sony</t>
  </si>
  <si>
    <t>Forum Cinemas /
WDSMPI</t>
  </si>
  <si>
    <t>Pašėlę pirmieji metai
(I Give It A Year)</t>
  </si>
  <si>
    <t>Tapatybės vagilė
(Identity Thief)</t>
  </si>
  <si>
    <t>-</t>
  </si>
  <si>
    <t>Forum Cinemas /
Universal</t>
  </si>
  <si>
    <t>Forum Cinemas /
WDSMPI</t>
  </si>
  <si>
    <t>Coco Chanel ir Igoris Stravinskis 
(Coco Chanel and Igor Stravinsky)</t>
  </si>
  <si>
    <t>A-One Films</t>
  </si>
  <si>
    <t>Tarp dviejų pasaulių
(Upside Down)</t>
  </si>
  <si>
    <t>VISO:</t>
  </si>
  <si>
    <t>Madagaskaras 3
(Madagascar 3: Europe's Most Wanted)</t>
  </si>
  <si>
    <t>Paslaptinga karalystė
(Epic)</t>
  </si>
  <si>
    <t>Theatrical Film Distribution /
20th Century Fox</t>
  </si>
  <si>
    <t>Pagirios 3: velniai žino kur
(Hangover 3)</t>
  </si>
  <si>
    <t>ACME Film /
Warner Bros.</t>
  </si>
  <si>
    <t>Džekas milžinų nugalėtojas
(Jack The Giant Slayer)</t>
  </si>
  <si>
    <t xml:space="preserve">Bendros
pajamos 
(Lt) </t>
  </si>
  <si>
    <t>Theatrical Film Distribution /
20th Century Fox</t>
  </si>
  <si>
    <t>Prior Entertainment</t>
  </si>
  <si>
    <t>A-One Films</t>
  </si>
  <si>
    <t>Bendras 
žiūrovų
sk.</t>
  </si>
  <si>
    <t>Krudžiai
(Croods)</t>
  </si>
  <si>
    <t>Premjeros 
data</t>
  </si>
  <si>
    <t>VISO (top20):</t>
  </si>
  <si>
    <t>N</t>
  </si>
  <si>
    <t>-</t>
  </si>
  <si>
    <t>Forum Cinemas /
Universal</t>
  </si>
  <si>
    <t>Tolyn į tamsą. Žvaigždžių kelias
(Star Trek XII. Into Darkness)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</si>
  <si>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</si>
  <si>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</si>
  <si>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</si>
  <si>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</si>
  <si>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</si>
  <si>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Forum Cinemas /
Paramount</t>
  </si>
  <si>
    <t>Legendos susivienija
(The Rise of the Guardians)</t>
  </si>
  <si>
    <t xml:space="preserve">Seansų 
sk. </t>
  </si>
  <si>
    <t>Kopijų 
sk.</t>
  </si>
  <si>
    <t>Geležinis žmogus 3
(Iron Man 3)</t>
  </si>
  <si>
    <t>Didysis Getsbis
(The Great Gatsby)</t>
  </si>
  <si>
    <t>Rifo pasaka 2
(Reef 2: High Tide)</t>
  </si>
  <si>
    <t>Gimę mylėti
(Twice Born)</t>
  </si>
  <si>
    <t>ACME Film</t>
  </si>
  <si>
    <t>A-One Films</t>
  </si>
  <si>
    <t>A-One Films</t>
  </si>
  <si>
    <t>Garsų pasaulio įrašai</t>
  </si>
  <si>
    <t>ACME Film /
Warner Bros.</t>
  </si>
  <si>
    <t>Pabėgimas iš planetos Žemė
(Escape From Planet Earth)</t>
  </si>
  <si>
    <t>-</t>
  </si>
  <si>
    <t>Forum Cinemas /
WDSMPI</t>
  </si>
  <si>
    <t>Bendros
pajamos
(Eur)</t>
  </si>
  <si>
    <t>Filmas</t>
  </si>
  <si>
    <t>Pakitimas</t>
  </si>
  <si>
    <t>ACME Film</t>
  </si>
  <si>
    <t>Rodymo 
savaitė</t>
  </si>
  <si>
    <t>VISO (top10):</t>
  </si>
  <si>
    <t>Užmirštieji
(Oblivion)</t>
  </si>
  <si>
    <t>Greiti ir įsiutę 6
(The Fast &amp; The Furious 6)</t>
  </si>
  <si>
    <t>Žemė - nauja pradžia
(After Earth)</t>
  </si>
  <si>
    <t>Birželio 7 - 13 d. Lietuvos kino teatruose rodytų filmų top-40</t>
  </si>
  <si>
    <t>Gegužės 31 -
birželio 6 d. 
pajamos
(Lt)</t>
  </si>
  <si>
    <t>Birželio
7 - 13 d. 
pajamos
(Lt)</t>
  </si>
  <si>
    <t>Birželio
7 - 13 d.  
žiūrovų
sk.</t>
  </si>
  <si>
    <t>Birželio
7 - 13 d.  
pajamos
(Eur)</t>
  </si>
  <si>
    <t>Mikė Pūkuotukas
(Winnie the Pooh)</t>
  </si>
  <si>
    <t>Batuotas katinas Pūkis
(Puss In Boots)</t>
  </si>
  <si>
    <t>Forum Cinemas /
Paramount</t>
  </si>
  <si>
    <t>-</t>
  </si>
  <si>
    <t>Loraksas
(Dr. Seuss' The Lorax)</t>
  </si>
  <si>
    <t>Forum Cinemas /
Universal</t>
  </si>
  <si>
    <t>Ratai 2
(Cars 2)</t>
  </si>
  <si>
    <t>Myliu tave, Paryžiau
(Paris, je t'aime / Paris, I Love You)</t>
  </si>
  <si>
    <t>-</t>
  </si>
  <si>
    <t>ACME Film /
Studio Canal</t>
  </si>
  <si>
    <t>2 dienos Niujorke
(2 Days In New York)</t>
  </si>
  <si>
    <t>ACME Film</t>
  </si>
  <si>
    <t>-</t>
  </si>
  <si>
    <t>Kolibrio efektas
(Hummingbird)</t>
  </si>
  <si>
    <t>-</t>
  </si>
  <si>
    <t>Hannah Arendt</t>
  </si>
  <si>
    <t>N</t>
  </si>
  <si>
    <t>Nuodėminga aistra
(Passion)</t>
  </si>
  <si>
    <t>-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</si>
</sst>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"/>
    <numFmt numFmtId="211" formatCode="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209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9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10" fontId="7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6" fillId="2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4.8515625" style="3" bestFit="1" customWidth="1"/>
    <col min="4" max="5" width="9.7109375" style="3" bestFit="1" customWidth="1"/>
    <col min="6" max="6" width="14.00390625" style="3" bestFit="1" customWidth="1"/>
    <col min="7" max="7" width="10.8515625" style="3" bestFit="1" customWidth="1"/>
    <col min="8" max="8" width="9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60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52</v>
      </c>
      <c r="D3" s="41" t="s">
        <v>62</v>
      </c>
      <c r="E3" s="41" t="s">
        <v>64</v>
      </c>
      <c r="F3" s="41" t="s">
        <v>61</v>
      </c>
      <c r="G3" s="41" t="s">
        <v>53</v>
      </c>
      <c r="H3" s="41" t="s">
        <v>63</v>
      </c>
      <c r="I3" s="41" t="s">
        <v>37</v>
      </c>
      <c r="J3" s="41" t="s">
        <v>31</v>
      </c>
      <c r="K3" s="41" t="s">
        <v>38</v>
      </c>
      <c r="L3" s="41" t="s">
        <v>55</v>
      </c>
      <c r="M3" s="41" t="s">
        <v>18</v>
      </c>
      <c r="N3" s="41" t="s">
        <v>22</v>
      </c>
      <c r="O3" s="41" t="s">
        <v>51</v>
      </c>
      <c r="P3" s="41" t="s">
        <v>24</v>
      </c>
      <c r="Q3" s="42" t="s">
        <v>32</v>
      </c>
    </row>
    <row r="4" spans="1:18" ht="25.5" customHeight="1">
      <c r="A4" s="43">
        <v>1</v>
      </c>
      <c r="B4" s="49">
        <v>1</v>
      </c>
      <c r="C4" s="4" t="s">
        <v>15</v>
      </c>
      <c r="D4" s="31">
        <v>170372.1</v>
      </c>
      <c r="E4" s="52">
        <f aca="true" t="shared" si="0" ref="E4:E12">D4/3.452</f>
        <v>49354.60602549247</v>
      </c>
      <c r="F4" s="52">
        <v>272583.4</v>
      </c>
      <c r="G4" s="17">
        <f>(D4-F4)/F4</f>
        <v>-0.3749725772002257</v>
      </c>
      <c r="H4" s="31">
        <v>12563</v>
      </c>
      <c r="I4" s="31">
        <v>354</v>
      </c>
      <c r="J4" s="29">
        <f aca="true" t="shared" si="1" ref="J4:J13">H4/I4</f>
        <v>35.48870056497175</v>
      </c>
      <c r="K4" s="31">
        <v>15</v>
      </c>
      <c r="L4" s="52">
        <v>2</v>
      </c>
      <c r="M4" s="31">
        <v>470147.5</v>
      </c>
      <c r="N4" s="31">
        <v>34126</v>
      </c>
      <c r="O4" s="52">
        <f aca="true" t="shared" si="2" ref="O4:O12">M4/3.452</f>
        <v>136195.68366164542</v>
      </c>
      <c r="P4" s="56">
        <v>41425</v>
      </c>
      <c r="Q4" s="38" t="s">
        <v>16</v>
      </c>
      <c r="R4" s="15"/>
    </row>
    <row r="5" spans="1:18" ht="25.5" customHeight="1">
      <c r="A5" s="43">
        <f>A4+1</f>
        <v>2</v>
      </c>
      <c r="B5" s="49">
        <v>2</v>
      </c>
      <c r="C5" s="4" t="s">
        <v>13</v>
      </c>
      <c r="D5" s="32">
        <v>148814.5</v>
      </c>
      <c r="E5" s="52">
        <f t="shared" si="0"/>
        <v>43109.64658169177</v>
      </c>
      <c r="F5" s="52">
        <v>182662.65</v>
      </c>
      <c r="G5" s="17">
        <f>(D5-F5)/F5</f>
        <v>-0.18530416590364804</v>
      </c>
      <c r="H5" s="52">
        <v>11935</v>
      </c>
      <c r="I5" s="31">
        <v>446</v>
      </c>
      <c r="J5" s="29">
        <f t="shared" si="1"/>
        <v>26.760089686098656</v>
      </c>
      <c r="K5" s="31">
        <v>19</v>
      </c>
      <c r="L5" s="52">
        <v>2</v>
      </c>
      <c r="M5" s="32">
        <v>369513.15</v>
      </c>
      <c r="N5" s="52">
        <v>22651</v>
      </c>
      <c r="O5" s="52">
        <f t="shared" si="2"/>
        <v>107043.20683661646</v>
      </c>
      <c r="P5" s="56">
        <v>41425</v>
      </c>
      <c r="Q5" s="38" t="s">
        <v>14</v>
      </c>
      <c r="R5" s="15"/>
    </row>
    <row r="6" spans="1:18" ht="25.5" customHeight="1">
      <c r="A6" s="43">
        <f aca="true" t="shared" si="3" ref="A6:A13">A5+1</f>
        <v>3</v>
      </c>
      <c r="B6" s="49">
        <v>7</v>
      </c>
      <c r="C6" s="4" t="s">
        <v>59</v>
      </c>
      <c r="D6" s="32">
        <v>141972</v>
      </c>
      <c r="E6" s="52">
        <f t="shared" si="0"/>
        <v>41127.46234067207</v>
      </c>
      <c r="F6" s="52">
        <v>7776.5</v>
      </c>
      <c r="G6" s="17">
        <f>(D6-F6)/F6</f>
        <v>17.256542146209735</v>
      </c>
      <c r="H6" s="32">
        <v>10408</v>
      </c>
      <c r="I6" s="31">
        <v>289</v>
      </c>
      <c r="J6" s="29">
        <f t="shared" si="1"/>
        <v>36.01384083044983</v>
      </c>
      <c r="K6" s="31">
        <v>11</v>
      </c>
      <c r="L6" s="52">
        <v>1</v>
      </c>
      <c r="M6" s="31">
        <v>149748.5</v>
      </c>
      <c r="N6" s="31">
        <v>10949</v>
      </c>
      <c r="O6" s="52">
        <f t="shared" si="2"/>
        <v>43380.21436848204</v>
      </c>
      <c r="P6" s="56">
        <v>41432</v>
      </c>
      <c r="Q6" s="38" t="s">
        <v>1</v>
      </c>
      <c r="R6" s="15"/>
    </row>
    <row r="7" spans="1:18" ht="25.5" customHeight="1">
      <c r="A7" s="43">
        <f t="shared" si="3"/>
        <v>4</v>
      </c>
      <c r="B7" s="49">
        <v>3</v>
      </c>
      <c r="C7" s="4" t="s">
        <v>58</v>
      </c>
      <c r="D7" s="31">
        <v>112183.4</v>
      </c>
      <c r="E7" s="52">
        <f t="shared" si="0"/>
        <v>32498.08806488992</v>
      </c>
      <c r="F7" s="52">
        <v>166074.7</v>
      </c>
      <c r="G7" s="17">
        <f>(D7-F7)/F7</f>
        <v>-0.32450036037999774</v>
      </c>
      <c r="H7" s="31">
        <v>8404</v>
      </c>
      <c r="I7" s="31">
        <v>273</v>
      </c>
      <c r="J7" s="29">
        <f t="shared" si="1"/>
        <v>30.783882783882785</v>
      </c>
      <c r="K7" s="31">
        <v>12</v>
      </c>
      <c r="L7" s="52">
        <v>3</v>
      </c>
      <c r="M7" s="31">
        <v>854021.25</v>
      </c>
      <c r="N7" s="31">
        <v>59841</v>
      </c>
      <c r="O7" s="52">
        <f t="shared" si="2"/>
        <v>247398.9716106605</v>
      </c>
      <c r="P7" s="56">
        <v>41418</v>
      </c>
      <c r="Q7" s="38" t="s">
        <v>6</v>
      </c>
      <c r="R7" s="15"/>
    </row>
    <row r="8" spans="1:18" ht="25.5" customHeight="1">
      <c r="A8" s="43">
        <f t="shared" si="3"/>
        <v>5</v>
      </c>
      <c r="B8" s="49">
        <v>4</v>
      </c>
      <c r="C8" s="4" t="s">
        <v>40</v>
      </c>
      <c r="D8" s="32">
        <v>45535</v>
      </c>
      <c r="E8" s="52">
        <f t="shared" si="0"/>
        <v>13190.90382387022</v>
      </c>
      <c r="F8" s="52">
        <v>61487</v>
      </c>
      <c r="G8" s="17">
        <f>(D8-F8)/F8</f>
        <v>-0.25943695415291035</v>
      </c>
      <c r="H8" s="32">
        <v>3051</v>
      </c>
      <c r="I8" s="31">
        <v>58</v>
      </c>
      <c r="J8" s="29">
        <f t="shared" si="1"/>
        <v>52.60344827586207</v>
      </c>
      <c r="K8" s="31">
        <v>5</v>
      </c>
      <c r="L8" s="52">
        <v>4</v>
      </c>
      <c r="M8" s="31">
        <v>389075.9</v>
      </c>
      <c r="N8" s="31">
        <v>23955</v>
      </c>
      <c r="O8" s="52">
        <f t="shared" si="2"/>
        <v>112710.28389339514</v>
      </c>
      <c r="P8" s="56">
        <v>41411</v>
      </c>
      <c r="Q8" s="38" t="s">
        <v>47</v>
      </c>
      <c r="R8" s="15"/>
    </row>
    <row r="9" spans="1:18" ht="25.5" customHeight="1">
      <c r="A9" s="43">
        <f t="shared" si="3"/>
        <v>6</v>
      </c>
      <c r="B9" s="49" t="s">
        <v>26</v>
      </c>
      <c r="C9" s="4" t="s">
        <v>78</v>
      </c>
      <c r="D9" s="32">
        <v>42033.5</v>
      </c>
      <c r="E9" s="52">
        <f t="shared" si="0"/>
        <v>12176.564310544612</v>
      </c>
      <c r="F9" s="52" t="s">
        <v>83</v>
      </c>
      <c r="G9" s="17" t="s">
        <v>27</v>
      </c>
      <c r="H9" s="32">
        <v>3088</v>
      </c>
      <c r="I9" s="31">
        <f>25*7</f>
        <v>175</v>
      </c>
      <c r="J9" s="29">
        <f t="shared" si="1"/>
        <v>17.645714285714284</v>
      </c>
      <c r="K9" s="31">
        <v>12</v>
      </c>
      <c r="L9" s="52">
        <v>1</v>
      </c>
      <c r="M9" s="31">
        <v>42033.5</v>
      </c>
      <c r="N9" s="31">
        <v>3088</v>
      </c>
      <c r="O9" s="52">
        <f t="shared" si="2"/>
        <v>12176.564310544612</v>
      </c>
      <c r="P9" s="56">
        <v>41432</v>
      </c>
      <c r="Q9" s="38" t="s">
        <v>20</v>
      </c>
      <c r="R9" s="15"/>
    </row>
    <row r="10" spans="1:18" ht="25.5" customHeight="1">
      <c r="A10" s="43">
        <f t="shared" si="3"/>
        <v>7</v>
      </c>
      <c r="B10" s="49" t="s">
        <v>81</v>
      </c>
      <c r="C10" s="4" t="s">
        <v>82</v>
      </c>
      <c r="D10" s="32">
        <v>17727</v>
      </c>
      <c r="E10" s="52">
        <f t="shared" si="0"/>
        <v>5135.283893395133</v>
      </c>
      <c r="F10" s="52" t="s">
        <v>83</v>
      </c>
      <c r="G10" s="17" t="s">
        <v>27</v>
      </c>
      <c r="H10" s="32">
        <v>1338</v>
      </c>
      <c r="I10" s="31">
        <f>26*7</f>
        <v>182</v>
      </c>
      <c r="J10" s="29">
        <f t="shared" si="1"/>
        <v>7.351648351648351</v>
      </c>
      <c r="K10" s="31">
        <v>11</v>
      </c>
      <c r="L10" s="52">
        <v>1</v>
      </c>
      <c r="M10" s="32">
        <v>17727</v>
      </c>
      <c r="N10" s="32">
        <v>1338</v>
      </c>
      <c r="O10" s="52">
        <f t="shared" si="2"/>
        <v>5135.283893395133</v>
      </c>
      <c r="P10" s="56">
        <v>41432</v>
      </c>
      <c r="Q10" s="38" t="s">
        <v>46</v>
      </c>
      <c r="R10" s="15"/>
    </row>
    <row r="11" spans="1:18" ht="25.5" customHeight="1">
      <c r="A11" s="43">
        <f t="shared" si="3"/>
        <v>8</v>
      </c>
      <c r="B11" s="49">
        <v>5</v>
      </c>
      <c r="C11" s="4" t="s">
        <v>29</v>
      </c>
      <c r="D11" s="31">
        <v>11096.5</v>
      </c>
      <c r="E11" s="52">
        <f t="shared" si="0"/>
        <v>3214.513325608343</v>
      </c>
      <c r="F11" s="52">
        <v>20851</v>
      </c>
      <c r="G11" s="17">
        <f>(D11-F11)/F11</f>
        <v>-0.46781928924272215</v>
      </c>
      <c r="H11" s="31">
        <v>685</v>
      </c>
      <c r="I11" s="31">
        <v>44</v>
      </c>
      <c r="J11" s="29">
        <f t="shared" si="1"/>
        <v>15.568181818181818</v>
      </c>
      <c r="K11" s="31">
        <v>4</v>
      </c>
      <c r="L11" s="52">
        <v>4</v>
      </c>
      <c r="M11" s="31">
        <v>135412.5</v>
      </c>
      <c r="N11" s="31">
        <v>8028</v>
      </c>
      <c r="O11" s="52">
        <f t="shared" si="2"/>
        <v>39227.25955967555</v>
      </c>
      <c r="P11" s="56">
        <v>41411</v>
      </c>
      <c r="Q11" s="38" t="s">
        <v>7</v>
      </c>
      <c r="R11" s="15"/>
    </row>
    <row r="12" spans="1:18" ht="25.5" customHeight="1">
      <c r="A12" s="43">
        <f t="shared" si="3"/>
        <v>9</v>
      </c>
      <c r="B12" s="49">
        <v>6</v>
      </c>
      <c r="C12" s="4" t="s">
        <v>39</v>
      </c>
      <c r="D12" s="31">
        <v>6570.5</v>
      </c>
      <c r="E12" s="52">
        <f t="shared" si="0"/>
        <v>1903.3893395133257</v>
      </c>
      <c r="F12" s="52">
        <v>11627</v>
      </c>
      <c r="G12" s="17">
        <f>(D12-F12)/F12</f>
        <v>-0.4348929216478885</v>
      </c>
      <c r="H12" s="31">
        <v>403</v>
      </c>
      <c r="I12" s="31">
        <v>34</v>
      </c>
      <c r="J12" s="29">
        <f t="shared" si="1"/>
        <v>11.852941176470589</v>
      </c>
      <c r="K12" s="31">
        <v>3</v>
      </c>
      <c r="L12" s="52">
        <v>6</v>
      </c>
      <c r="M12" s="31">
        <v>425025.5</v>
      </c>
      <c r="N12" s="31">
        <v>25709</v>
      </c>
      <c r="O12" s="52">
        <f t="shared" si="2"/>
        <v>123124.42062572422</v>
      </c>
      <c r="P12" s="56">
        <v>41397</v>
      </c>
      <c r="Q12" s="38" t="s">
        <v>50</v>
      </c>
      <c r="R12" s="15"/>
    </row>
    <row r="13" spans="1:18" ht="25.5" customHeight="1">
      <c r="A13" s="43">
        <f t="shared" si="3"/>
        <v>10</v>
      </c>
      <c r="B13" s="49">
        <v>8</v>
      </c>
      <c r="C13" s="4" t="s">
        <v>41</v>
      </c>
      <c r="D13" s="32">
        <v>6064</v>
      </c>
      <c r="E13" s="52">
        <f>D13/3.452</f>
        <v>1756.6628041714948</v>
      </c>
      <c r="F13" s="32">
        <v>7235</v>
      </c>
      <c r="G13" s="17">
        <f>(D13-F13)/F13</f>
        <v>-0.16185210780926054</v>
      </c>
      <c r="H13" s="52">
        <v>549</v>
      </c>
      <c r="I13" s="31">
        <v>77</v>
      </c>
      <c r="J13" s="29">
        <f t="shared" si="1"/>
        <v>7.12987012987013</v>
      </c>
      <c r="K13" s="31">
        <v>7</v>
      </c>
      <c r="L13" s="52">
        <v>5</v>
      </c>
      <c r="M13" s="32">
        <v>147094</v>
      </c>
      <c r="N13" s="52">
        <v>12784</v>
      </c>
      <c r="O13" s="52">
        <f>M13/3.452</f>
        <v>42611.239860950176</v>
      </c>
      <c r="P13" s="56">
        <v>41404</v>
      </c>
      <c r="Q13" s="38" t="s">
        <v>46</v>
      </c>
      <c r="R13" s="15"/>
    </row>
    <row r="14" spans="1:17" ht="27" customHeight="1">
      <c r="A14" s="43"/>
      <c r="B14" s="49"/>
      <c r="C14" s="12" t="s">
        <v>56</v>
      </c>
      <c r="D14" s="13">
        <f>SUM(D4:D13)</f>
        <v>702368.5</v>
      </c>
      <c r="E14" s="13">
        <f>SUM(E4:E13)</f>
        <v>203467.12050984934</v>
      </c>
      <c r="F14" s="13">
        <v>739895.75</v>
      </c>
      <c r="G14" s="14">
        <f>(D14-F14)/F14</f>
        <v>-0.05071964530138198</v>
      </c>
      <c r="H14" s="13">
        <f>SUM(H4:H13)</f>
        <v>52424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9</v>
      </c>
      <c r="C16" s="4" t="s">
        <v>23</v>
      </c>
      <c r="D16" s="32">
        <v>5276.2</v>
      </c>
      <c r="E16" s="52">
        <f>D16/3.452</f>
        <v>1528.4472769409037</v>
      </c>
      <c r="F16" s="52">
        <v>5916</v>
      </c>
      <c r="G16" s="17">
        <f>(D16-F16)/F16</f>
        <v>-0.10814739688979043</v>
      </c>
      <c r="H16" s="32">
        <v>506</v>
      </c>
      <c r="I16" s="31">
        <v>42</v>
      </c>
      <c r="J16" s="29">
        <f aca="true" t="shared" si="4" ref="J16:J25">H16/I16</f>
        <v>12.047619047619047</v>
      </c>
      <c r="K16" s="31">
        <v>6</v>
      </c>
      <c r="L16" s="52">
        <v>12</v>
      </c>
      <c r="M16" s="32">
        <v>1360484.7</v>
      </c>
      <c r="N16" s="32">
        <v>105043</v>
      </c>
      <c r="O16" s="52">
        <f>M16/3.452</f>
        <v>394114.9188876014</v>
      </c>
      <c r="P16" s="54">
        <v>40990</v>
      </c>
      <c r="Q16" s="38" t="s">
        <v>19</v>
      </c>
      <c r="R16" s="15"/>
    </row>
    <row r="17" spans="1:18" ht="25.5" customHeight="1">
      <c r="A17" s="43">
        <f>A16+1</f>
        <v>12</v>
      </c>
      <c r="B17" s="49">
        <v>19</v>
      </c>
      <c r="C17" s="4" t="s">
        <v>33</v>
      </c>
      <c r="D17" s="32">
        <v>472</v>
      </c>
      <c r="E17" s="52">
        <f aca="true" t="shared" si="5" ref="E17:E25">D17/3.452</f>
        <v>136.73232908458866</v>
      </c>
      <c r="F17" s="52">
        <v>532</v>
      </c>
      <c r="G17" s="17">
        <f>(D17-F17)/F17</f>
        <v>-0.11278195488721804</v>
      </c>
      <c r="H17" s="32">
        <v>35</v>
      </c>
      <c r="I17" s="31">
        <v>4</v>
      </c>
      <c r="J17" s="29">
        <f t="shared" si="4"/>
        <v>8.75</v>
      </c>
      <c r="K17" s="31">
        <v>1</v>
      </c>
      <c r="L17" s="52">
        <v>17</v>
      </c>
      <c r="M17" s="32">
        <v>19888</v>
      </c>
      <c r="N17" s="32">
        <v>1735.5168018539978</v>
      </c>
      <c r="O17" s="52">
        <f>M17/3.452</f>
        <v>5761.297798377752</v>
      </c>
      <c r="P17" s="53">
        <v>41320</v>
      </c>
      <c r="Q17" s="38" t="s">
        <v>21</v>
      </c>
      <c r="R17" s="15"/>
    </row>
    <row r="18" spans="1:18" ht="25.5" customHeight="1">
      <c r="A18" s="43">
        <f aca="true" t="shared" si="6" ref="A18:A25">A17+1</f>
        <v>13</v>
      </c>
      <c r="B18" s="49" t="s">
        <v>5</v>
      </c>
      <c r="C18" s="4" t="s">
        <v>65</v>
      </c>
      <c r="D18" s="32">
        <v>439</v>
      </c>
      <c r="E18" s="52">
        <f t="shared" si="5"/>
        <v>127.17265353418308</v>
      </c>
      <c r="F18" s="52" t="s">
        <v>83</v>
      </c>
      <c r="G18" s="17" t="s">
        <v>27</v>
      </c>
      <c r="H18" s="32">
        <v>81</v>
      </c>
      <c r="I18" s="31">
        <v>5</v>
      </c>
      <c r="J18" s="29">
        <f t="shared" si="4"/>
        <v>16.2</v>
      </c>
      <c r="K18" s="31">
        <v>1</v>
      </c>
      <c r="L18" s="52">
        <v>92</v>
      </c>
      <c r="M18" s="32">
        <v>312019</v>
      </c>
      <c r="N18" s="32">
        <v>32590</v>
      </c>
      <c r="O18" s="52">
        <f aca="true" t="shared" si="7" ref="O18:O25">M18/3.452</f>
        <v>90387.89107763616</v>
      </c>
      <c r="P18" s="57">
        <v>40797</v>
      </c>
      <c r="Q18" s="64" t="s">
        <v>2</v>
      </c>
      <c r="R18" s="15"/>
    </row>
    <row r="19" spans="1:18" ht="25.5" customHeight="1">
      <c r="A19" s="43">
        <f t="shared" si="6"/>
        <v>14</v>
      </c>
      <c r="B19" s="49">
        <v>21</v>
      </c>
      <c r="C19" s="4" t="s">
        <v>3</v>
      </c>
      <c r="D19" s="32">
        <v>434</v>
      </c>
      <c r="E19" s="52">
        <f t="shared" si="5"/>
        <v>125.72421784472769</v>
      </c>
      <c r="F19" s="52">
        <v>512</v>
      </c>
      <c r="G19" s="17">
        <f>(D19-F19)/F19</f>
        <v>-0.15234375</v>
      </c>
      <c r="H19" s="32">
        <v>35</v>
      </c>
      <c r="I19" s="31">
        <v>5</v>
      </c>
      <c r="J19" s="29">
        <f t="shared" si="4"/>
        <v>7</v>
      </c>
      <c r="K19" s="31">
        <v>1</v>
      </c>
      <c r="L19" s="52"/>
      <c r="M19" s="32">
        <v>183973.5</v>
      </c>
      <c r="N19" s="32">
        <v>13197</v>
      </c>
      <c r="O19" s="52">
        <f>M19/3.452</f>
        <v>53294.756662804175</v>
      </c>
      <c r="P19" s="56">
        <v>41355</v>
      </c>
      <c r="Q19" s="38" t="s">
        <v>54</v>
      </c>
      <c r="R19" s="15"/>
    </row>
    <row r="20" spans="1:18" ht="25.5" customHeight="1">
      <c r="A20" s="43">
        <f t="shared" si="6"/>
        <v>15</v>
      </c>
      <c r="B20" s="49" t="s">
        <v>5</v>
      </c>
      <c r="C20" s="65" t="s">
        <v>66</v>
      </c>
      <c r="D20" s="32">
        <v>390</v>
      </c>
      <c r="E20" s="52">
        <f t="shared" si="5"/>
        <v>112.97798377752028</v>
      </c>
      <c r="F20" s="52" t="s">
        <v>83</v>
      </c>
      <c r="G20" s="17" t="s">
        <v>27</v>
      </c>
      <c r="H20" s="32">
        <v>57</v>
      </c>
      <c r="I20" s="31">
        <v>6</v>
      </c>
      <c r="J20" s="29">
        <f t="shared" si="4"/>
        <v>9.5</v>
      </c>
      <c r="K20" s="31">
        <v>2</v>
      </c>
      <c r="L20" s="52">
        <v>77</v>
      </c>
      <c r="M20" s="32">
        <v>2182540.5</v>
      </c>
      <c r="N20" s="32">
        <v>157788</v>
      </c>
      <c r="O20" s="52">
        <f t="shared" si="7"/>
        <v>632253.9107763616</v>
      </c>
      <c r="P20" s="56">
        <v>40900</v>
      </c>
      <c r="Q20" s="66" t="s">
        <v>67</v>
      </c>
      <c r="R20" s="15"/>
    </row>
    <row r="21" spans="1:18" ht="25.5" customHeight="1">
      <c r="A21" s="43">
        <f t="shared" si="6"/>
        <v>16</v>
      </c>
      <c r="B21" s="49">
        <v>14</v>
      </c>
      <c r="C21" s="4" t="s">
        <v>48</v>
      </c>
      <c r="D21" s="32">
        <v>376</v>
      </c>
      <c r="E21" s="52">
        <f>D21/3.452</f>
        <v>108.92236384704519</v>
      </c>
      <c r="F21" s="32">
        <v>1613</v>
      </c>
      <c r="G21" s="17">
        <f>(D21-F21)/F21</f>
        <v>-0.7668939863608184</v>
      </c>
      <c r="H21" s="32">
        <v>31</v>
      </c>
      <c r="I21" s="31">
        <v>3</v>
      </c>
      <c r="J21" s="29">
        <f t="shared" si="4"/>
        <v>10.333333333333334</v>
      </c>
      <c r="K21" s="31">
        <v>1</v>
      </c>
      <c r="L21" s="52">
        <v>8</v>
      </c>
      <c r="M21" s="32">
        <v>157259</v>
      </c>
      <c r="N21" s="32">
        <v>12562</v>
      </c>
      <c r="O21" s="52">
        <f>M21/3.452</f>
        <v>45555.909617612975</v>
      </c>
      <c r="P21" s="56">
        <v>41383</v>
      </c>
      <c r="Q21" s="38" t="s">
        <v>46</v>
      </c>
      <c r="R21" s="15"/>
    </row>
    <row r="22" spans="1:18" ht="25.5" customHeight="1">
      <c r="A22" s="43">
        <f t="shared" si="6"/>
        <v>17</v>
      </c>
      <c r="B22" s="49" t="s">
        <v>68</v>
      </c>
      <c r="C22" s="4" t="s">
        <v>69</v>
      </c>
      <c r="D22" s="32">
        <v>330</v>
      </c>
      <c r="E22" s="52">
        <f t="shared" si="5"/>
        <v>95.59675550405562</v>
      </c>
      <c r="F22" s="52" t="s">
        <v>83</v>
      </c>
      <c r="G22" s="17" t="s">
        <v>27</v>
      </c>
      <c r="H22" s="32">
        <v>62</v>
      </c>
      <c r="I22" s="31">
        <v>6</v>
      </c>
      <c r="J22" s="29">
        <f t="shared" si="4"/>
        <v>10.333333333333334</v>
      </c>
      <c r="K22" s="31">
        <v>1</v>
      </c>
      <c r="L22" s="52">
        <v>65</v>
      </c>
      <c r="M22" s="32">
        <v>832405.3</v>
      </c>
      <c r="N22" s="32">
        <v>67253</v>
      </c>
      <c r="O22" s="52">
        <f t="shared" si="7"/>
        <v>241137.10892236387</v>
      </c>
      <c r="P22" s="57">
        <v>40977</v>
      </c>
      <c r="Q22" s="38" t="s">
        <v>70</v>
      </c>
      <c r="R22" s="15"/>
    </row>
    <row r="23" spans="1:18" ht="25.5" customHeight="1">
      <c r="A23" s="43">
        <f t="shared" si="6"/>
        <v>18</v>
      </c>
      <c r="B23" s="49">
        <v>33</v>
      </c>
      <c r="C23" s="63" t="s">
        <v>0</v>
      </c>
      <c r="D23" s="32">
        <v>282</v>
      </c>
      <c r="E23" s="52">
        <f t="shared" si="5"/>
        <v>81.6917728852839</v>
      </c>
      <c r="F23" s="52">
        <v>80</v>
      </c>
      <c r="G23" s="17">
        <f>(D23-F23)/F23</f>
        <v>2.525</v>
      </c>
      <c r="H23" s="32">
        <v>56</v>
      </c>
      <c r="I23" s="31">
        <v>8</v>
      </c>
      <c r="J23" s="29">
        <f t="shared" si="4"/>
        <v>7</v>
      </c>
      <c r="K23" s="31">
        <v>2</v>
      </c>
      <c r="L23" s="52">
        <v>171</v>
      </c>
      <c r="M23" s="31">
        <v>1328152.8</v>
      </c>
      <c r="N23" s="31">
        <v>97113</v>
      </c>
      <c r="O23" s="52">
        <f t="shared" si="7"/>
        <v>384748.7833140209</v>
      </c>
      <c r="P23" s="58">
        <v>40242</v>
      </c>
      <c r="Q23" s="59" t="s">
        <v>2</v>
      </c>
      <c r="R23" s="15"/>
    </row>
    <row r="24" spans="1:18" ht="25.5" customHeight="1">
      <c r="A24" s="43">
        <f t="shared" si="6"/>
        <v>19</v>
      </c>
      <c r="B24" s="49">
        <v>39</v>
      </c>
      <c r="C24" s="4" t="s">
        <v>34</v>
      </c>
      <c r="D24" s="32">
        <v>172</v>
      </c>
      <c r="E24" s="52">
        <f t="shared" si="5"/>
        <v>49.826187717265356</v>
      </c>
      <c r="F24" s="52">
        <v>28</v>
      </c>
      <c r="G24" s="17">
        <f>(D24-F24)/F24</f>
        <v>5.142857142857143</v>
      </c>
      <c r="H24" s="32">
        <v>15</v>
      </c>
      <c r="I24" s="31">
        <v>2</v>
      </c>
      <c r="J24" s="29">
        <f t="shared" si="4"/>
        <v>7.5</v>
      </c>
      <c r="K24" s="31">
        <v>1</v>
      </c>
      <c r="L24" s="52">
        <v>25</v>
      </c>
      <c r="M24" s="32">
        <v>19453</v>
      </c>
      <c r="N24" s="32">
        <v>1554</v>
      </c>
      <c r="O24" s="52">
        <f>M24/3.452</f>
        <v>5635.283893395133</v>
      </c>
      <c r="P24" s="53">
        <v>41264</v>
      </c>
      <c r="Q24" s="38" t="s">
        <v>44</v>
      </c>
      <c r="R24" s="15"/>
    </row>
    <row r="25" spans="1:18" ht="25.5" customHeight="1">
      <c r="A25" s="43">
        <f t="shared" si="6"/>
        <v>20</v>
      </c>
      <c r="B25" s="49">
        <v>29</v>
      </c>
      <c r="C25" s="4" t="s">
        <v>36</v>
      </c>
      <c r="D25" s="32">
        <v>138</v>
      </c>
      <c r="E25" s="52">
        <f t="shared" si="5"/>
        <v>39.97682502896871</v>
      </c>
      <c r="F25" s="52">
        <v>111</v>
      </c>
      <c r="G25" s="17">
        <f>(D25-F25)/F25</f>
        <v>0.24324324324324326</v>
      </c>
      <c r="H25" s="32">
        <v>22</v>
      </c>
      <c r="I25" s="31">
        <v>6</v>
      </c>
      <c r="J25" s="29">
        <f t="shared" si="4"/>
        <v>3.6666666666666665</v>
      </c>
      <c r="K25" s="31">
        <v>1</v>
      </c>
      <c r="L25" s="52">
        <v>28</v>
      </c>
      <c r="M25" s="31">
        <v>680167.04</v>
      </c>
      <c r="N25" s="31">
        <v>54477</v>
      </c>
      <c r="O25" s="52">
        <f t="shared" si="7"/>
        <v>197035.64310544613</v>
      </c>
      <c r="P25" s="57">
        <v>41243</v>
      </c>
      <c r="Q25" s="38" t="s">
        <v>35</v>
      </c>
      <c r="R25" s="15"/>
    </row>
    <row r="26" spans="1:17" ht="27" customHeight="1">
      <c r="A26" s="43"/>
      <c r="B26" s="49"/>
      <c r="C26" s="12" t="s">
        <v>25</v>
      </c>
      <c r="D26" s="13">
        <f>SUM(D16:D25)+D14</f>
        <v>710677.7</v>
      </c>
      <c r="E26" s="13">
        <f>SUM(E16:E25)+E14</f>
        <v>205874.18887601388</v>
      </c>
      <c r="F26" s="13">
        <v>752324.75</v>
      </c>
      <c r="G26" s="14">
        <f>(D26-F26)/F26</f>
        <v>-0.055357809243946905</v>
      </c>
      <c r="H26" s="13">
        <f>SUM(H16:H25)+H14</f>
        <v>53324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27</v>
      </c>
      <c r="C28" s="4" t="s">
        <v>72</v>
      </c>
      <c r="D28" s="32">
        <v>136</v>
      </c>
      <c r="E28" s="52">
        <f aca="true" t="shared" si="8" ref="E28:E37">D28/3.452</f>
        <v>39.39745075318656</v>
      </c>
      <c r="F28" s="52" t="s">
        <v>27</v>
      </c>
      <c r="G28" s="17" t="s">
        <v>27</v>
      </c>
      <c r="H28" s="32">
        <v>13</v>
      </c>
      <c r="I28" s="31">
        <v>1</v>
      </c>
      <c r="J28" s="29">
        <f aca="true" t="shared" si="9" ref="J28:J37">H28/I28</f>
        <v>13</v>
      </c>
      <c r="K28" s="31">
        <v>1</v>
      </c>
      <c r="L28" s="52"/>
      <c r="M28" s="32">
        <v>87330.4</v>
      </c>
      <c r="N28" s="32">
        <v>7904</v>
      </c>
      <c r="O28" s="52">
        <f aca="true" t="shared" si="10" ref="O28:O37">M28/3.452</f>
        <v>25298.493626882966</v>
      </c>
      <c r="P28" s="60">
        <v>39108</v>
      </c>
      <c r="Q28" s="61" t="s">
        <v>74</v>
      </c>
      <c r="R28" s="15"/>
    </row>
    <row r="29" spans="1:18" ht="25.5" customHeight="1">
      <c r="A29" s="43">
        <f aca="true" t="shared" si="11" ref="A29:A37">A28+1</f>
        <v>22</v>
      </c>
      <c r="B29" s="49" t="s">
        <v>49</v>
      </c>
      <c r="C29" s="4" t="s">
        <v>71</v>
      </c>
      <c r="D29" s="32">
        <v>132</v>
      </c>
      <c r="E29" s="52">
        <f t="shared" si="8"/>
        <v>38.238702201622246</v>
      </c>
      <c r="F29" s="52" t="s">
        <v>83</v>
      </c>
      <c r="G29" s="17" t="s">
        <v>27</v>
      </c>
      <c r="H29" s="32">
        <v>22</v>
      </c>
      <c r="I29" s="31">
        <v>6</v>
      </c>
      <c r="J29" s="29">
        <f t="shared" si="9"/>
        <v>3.6666666666666665</v>
      </c>
      <c r="K29" s="31">
        <v>1</v>
      </c>
      <c r="L29" s="52">
        <v>97</v>
      </c>
      <c r="M29" s="32">
        <v>1335817.81</v>
      </c>
      <c r="N29" s="32">
        <v>111338</v>
      </c>
      <c r="O29" s="52">
        <f t="shared" si="10"/>
        <v>386969.2381228274</v>
      </c>
      <c r="P29" s="57">
        <v>40760</v>
      </c>
      <c r="Q29" s="38" t="s">
        <v>2</v>
      </c>
      <c r="R29" s="15"/>
    </row>
    <row r="30" spans="1:18" ht="25.5" customHeight="1">
      <c r="A30" s="43">
        <f t="shared" si="11"/>
        <v>23</v>
      </c>
      <c r="B30" s="49">
        <v>10</v>
      </c>
      <c r="C30" s="4" t="s">
        <v>57</v>
      </c>
      <c r="D30" s="31">
        <v>120</v>
      </c>
      <c r="E30" s="52">
        <f t="shared" si="8"/>
        <v>34.762456546929315</v>
      </c>
      <c r="F30" s="52">
        <v>3682.5</v>
      </c>
      <c r="G30" s="17">
        <f>(D30-F30)/F30</f>
        <v>-0.9674134419551935</v>
      </c>
      <c r="H30" s="31">
        <v>20</v>
      </c>
      <c r="I30" s="31">
        <v>4</v>
      </c>
      <c r="J30" s="29">
        <f t="shared" si="9"/>
        <v>5</v>
      </c>
      <c r="K30" s="31">
        <v>1</v>
      </c>
      <c r="L30" s="52">
        <v>9</v>
      </c>
      <c r="M30" s="31">
        <v>394310.8</v>
      </c>
      <c r="N30" s="31">
        <v>28830</v>
      </c>
      <c r="O30" s="52">
        <f t="shared" si="10"/>
        <v>114226.76709154113</v>
      </c>
      <c r="P30" s="55">
        <v>41376</v>
      </c>
      <c r="Q30" s="38" t="s">
        <v>28</v>
      </c>
      <c r="R30" s="15"/>
    </row>
    <row r="31" spans="1:18" ht="25.5" customHeight="1">
      <c r="A31" s="43">
        <f t="shared" si="11"/>
        <v>24</v>
      </c>
      <c r="B31" s="49" t="s">
        <v>73</v>
      </c>
      <c r="C31" s="4" t="s">
        <v>75</v>
      </c>
      <c r="D31" s="32">
        <v>102</v>
      </c>
      <c r="E31" s="52">
        <f t="shared" si="8"/>
        <v>29.54808806488992</v>
      </c>
      <c r="F31" s="52" t="s">
        <v>27</v>
      </c>
      <c r="G31" s="17" t="s">
        <v>77</v>
      </c>
      <c r="H31" s="32">
        <v>9</v>
      </c>
      <c r="I31" s="31">
        <v>1</v>
      </c>
      <c r="J31" s="29">
        <f t="shared" si="9"/>
        <v>9</v>
      </c>
      <c r="K31" s="31">
        <v>1</v>
      </c>
      <c r="L31" s="52"/>
      <c r="M31" s="32">
        <v>43760.1</v>
      </c>
      <c r="N31" s="32">
        <v>3647</v>
      </c>
      <c r="O31" s="52">
        <f t="shared" si="10"/>
        <v>12676.738122827346</v>
      </c>
      <c r="P31" s="57">
        <v>41068</v>
      </c>
      <c r="Q31" s="38" t="s">
        <v>76</v>
      </c>
      <c r="R31" s="15"/>
    </row>
    <row r="32" spans="1:18" ht="25.5" customHeight="1">
      <c r="A32" s="43">
        <f t="shared" si="11"/>
        <v>25</v>
      </c>
      <c r="B32" s="49">
        <v>13</v>
      </c>
      <c r="C32" s="4" t="s">
        <v>10</v>
      </c>
      <c r="D32" s="31">
        <v>64</v>
      </c>
      <c r="E32" s="52">
        <f t="shared" si="8"/>
        <v>18.53997682502897</v>
      </c>
      <c r="F32" s="52">
        <v>1886</v>
      </c>
      <c r="G32" s="17">
        <f>(D32-F32)/F32</f>
        <v>-0.9660657476139979</v>
      </c>
      <c r="H32" s="31">
        <v>7</v>
      </c>
      <c r="I32" s="31">
        <v>3</v>
      </c>
      <c r="J32" s="29">
        <f t="shared" si="9"/>
        <v>2.3333333333333335</v>
      </c>
      <c r="K32" s="31">
        <v>1</v>
      </c>
      <c r="L32" s="52">
        <v>3</v>
      </c>
      <c r="M32" s="32">
        <v>13709</v>
      </c>
      <c r="N32" s="32">
        <v>943</v>
      </c>
      <c r="O32" s="52">
        <f t="shared" si="10"/>
        <v>3971.3209733487834</v>
      </c>
      <c r="P32" s="56">
        <v>41418</v>
      </c>
      <c r="Q32" s="38" t="s">
        <v>46</v>
      </c>
      <c r="R32" s="15"/>
    </row>
    <row r="33" spans="1:18" ht="25.5" customHeight="1">
      <c r="A33" s="43">
        <f t="shared" si="11"/>
        <v>26</v>
      </c>
      <c r="B33" s="67" t="s">
        <v>79</v>
      </c>
      <c r="C33" s="4" t="s">
        <v>80</v>
      </c>
      <c r="D33" s="32">
        <v>74</v>
      </c>
      <c r="E33" s="52">
        <f t="shared" si="8"/>
        <v>21.436848203939746</v>
      </c>
      <c r="F33" s="52" t="s">
        <v>27</v>
      </c>
      <c r="G33" s="17" t="s">
        <v>77</v>
      </c>
      <c r="H33" s="32">
        <v>8</v>
      </c>
      <c r="I33" s="31">
        <v>1</v>
      </c>
      <c r="J33" s="29">
        <f t="shared" si="9"/>
        <v>8</v>
      </c>
      <c r="K33" s="31">
        <v>1</v>
      </c>
      <c r="L33" s="52"/>
      <c r="M33" s="32">
        <v>3970</v>
      </c>
      <c r="N33" s="32">
        <v>360</v>
      </c>
      <c r="O33" s="52">
        <f t="shared" si="10"/>
        <v>1150.0579374275783</v>
      </c>
      <c r="P33" s="56">
        <v>41383</v>
      </c>
      <c r="Q33" s="38" t="s">
        <v>45</v>
      </c>
      <c r="R33" s="15"/>
    </row>
    <row r="34" spans="1:18" ht="25.5" customHeight="1">
      <c r="A34" s="43">
        <f t="shared" si="11"/>
        <v>27</v>
      </c>
      <c r="B34" s="49">
        <v>32</v>
      </c>
      <c r="C34" s="4" t="s">
        <v>8</v>
      </c>
      <c r="D34" s="32">
        <v>68</v>
      </c>
      <c r="E34" s="52">
        <f t="shared" si="8"/>
        <v>19.69872537659328</v>
      </c>
      <c r="F34" s="52">
        <v>84</v>
      </c>
      <c r="G34" s="17">
        <f>(D34-F34)/F34</f>
        <v>-0.19047619047619047</v>
      </c>
      <c r="H34" s="32">
        <v>9</v>
      </c>
      <c r="I34" s="31">
        <v>1</v>
      </c>
      <c r="J34" s="29">
        <f t="shared" si="9"/>
        <v>9</v>
      </c>
      <c r="K34" s="31">
        <v>1</v>
      </c>
      <c r="L34" s="52"/>
      <c r="M34" s="32">
        <v>23002</v>
      </c>
      <c r="N34" s="32">
        <v>2363</v>
      </c>
      <c r="O34" s="52">
        <f t="shared" si="10"/>
        <v>6663.383545770568</v>
      </c>
      <c r="P34" s="58">
        <v>40501</v>
      </c>
      <c r="Q34" s="59" t="s">
        <v>9</v>
      </c>
      <c r="R34" s="15"/>
    </row>
    <row r="35" spans="1:18" ht="25.5" customHeight="1">
      <c r="A35" s="43">
        <f t="shared" si="11"/>
        <v>28</v>
      </c>
      <c r="B35" s="49">
        <v>34</v>
      </c>
      <c r="C35" s="4" t="s">
        <v>42</v>
      </c>
      <c r="D35" s="32">
        <v>48</v>
      </c>
      <c r="E35" s="52">
        <f t="shared" si="8"/>
        <v>13.904982618771728</v>
      </c>
      <c r="F35" s="52">
        <v>70</v>
      </c>
      <c r="G35" s="17">
        <f>(D35-F35)/F35</f>
        <v>-0.3142857142857143</v>
      </c>
      <c r="H35" s="32">
        <v>7</v>
      </c>
      <c r="I35" s="31">
        <v>1</v>
      </c>
      <c r="J35" s="29">
        <f t="shared" si="9"/>
        <v>7</v>
      </c>
      <c r="K35" s="31">
        <v>1</v>
      </c>
      <c r="L35" s="52">
        <v>16</v>
      </c>
      <c r="M35" s="32">
        <v>26891.5</v>
      </c>
      <c r="N35" s="32">
        <v>2067</v>
      </c>
      <c r="O35" s="52">
        <f t="shared" si="10"/>
        <v>7790.121668597914</v>
      </c>
      <c r="P35" s="56">
        <v>41327</v>
      </c>
      <c r="Q35" s="38" t="s">
        <v>43</v>
      </c>
      <c r="R35" s="15"/>
    </row>
    <row r="36" spans="1:18" ht="25.5" customHeight="1">
      <c r="A36" s="43">
        <f t="shared" si="11"/>
        <v>29</v>
      </c>
      <c r="B36" s="49">
        <v>35</v>
      </c>
      <c r="C36" s="4" t="s">
        <v>17</v>
      </c>
      <c r="D36" s="32">
        <v>24</v>
      </c>
      <c r="E36" s="52">
        <f t="shared" si="8"/>
        <v>6.952491309385864</v>
      </c>
      <c r="F36" s="52">
        <v>54</v>
      </c>
      <c r="G36" s="17">
        <f>(D36-F36)/F36</f>
        <v>-0.5555555555555556</v>
      </c>
      <c r="H36" s="32">
        <v>6</v>
      </c>
      <c r="I36" s="31">
        <v>3</v>
      </c>
      <c r="J36" s="29">
        <f t="shared" si="9"/>
        <v>2</v>
      </c>
      <c r="K36" s="31">
        <v>1</v>
      </c>
      <c r="L36" s="52">
        <v>10</v>
      </c>
      <c r="M36" s="31">
        <v>210739.1</v>
      </c>
      <c r="N36" s="31">
        <v>13876</v>
      </c>
      <c r="O36" s="52">
        <f t="shared" si="10"/>
        <v>61048.4067207416</v>
      </c>
      <c r="P36" s="56">
        <v>41369</v>
      </c>
      <c r="Q36" s="38" t="s">
        <v>47</v>
      </c>
      <c r="R36" s="15"/>
    </row>
    <row r="37" spans="1:18" ht="25.5" customHeight="1">
      <c r="A37" s="43">
        <f t="shared" si="11"/>
        <v>30</v>
      </c>
      <c r="B37" s="52">
        <v>27</v>
      </c>
      <c r="C37" s="4" t="s">
        <v>4</v>
      </c>
      <c r="D37" s="32">
        <v>16</v>
      </c>
      <c r="E37" s="52">
        <f t="shared" si="8"/>
        <v>4.634994206257242</v>
      </c>
      <c r="F37" s="52">
        <v>131</v>
      </c>
      <c r="G37" s="17">
        <f>(D37-F37)/F37</f>
        <v>-0.8778625954198473</v>
      </c>
      <c r="H37" s="32">
        <v>2</v>
      </c>
      <c r="I37" s="31">
        <v>1</v>
      </c>
      <c r="J37" s="29">
        <f t="shared" si="9"/>
        <v>2</v>
      </c>
      <c r="K37" s="31">
        <v>1</v>
      </c>
      <c r="L37" s="52">
        <v>13</v>
      </c>
      <c r="M37" s="31">
        <v>74040.5</v>
      </c>
      <c r="N37" s="31">
        <v>5555</v>
      </c>
      <c r="O37" s="52">
        <f t="shared" si="10"/>
        <v>21448.580533024335</v>
      </c>
      <c r="P37" s="57">
        <v>41348</v>
      </c>
      <c r="Q37" s="38" t="s">
        <v>28</v>
      </c>
      <c r="R37" s="15"/>
    </row>
    <row r="38" spans="1:17" ht="27" customHeight="1">
      <c r="A38" s="43"/>
      <c r="B38" s="49"/>
      <c r="C38" s="12" t="s">
        <v>30</v>
      </c>
      <c r="D38" s="13">
        <f>SUM(D28:D37)+D26</f>
        <v>711461.7</v>
      </c>
      <c r="E38" s="13">
        <f>SUM(E28:E37)+E26</f>
        <v>206101.3035921205</v>
      </c>
      <c r="F38" s="13">
        <v>754767.75</v>
      </c>
      <c r="G38" s="14">
        <f>(D38-F38)/F38</f>
        <v>-0.0573766565940318</v>
      </c>
      <c r="H38" s="13">
        <f>SUM(H28:H37)+H26</f>
        <v>53427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22</v>
      </c>
      <c r="C40" s="4" t="s">
        <v>12</v>
      </c>
      <c r="D40" s="32">
        <v>11</v>
      </c>
      <c r="E40" s="52">
        <f>D40/3.452</f>
        <v>3.186558516801854</v>
      </c>
      <c r="F40" s="52">
        <v>403</v>
      </c>
      <c r="G40" s="17">
        <f>(D40-F40)/F40</f>
        <v>-0.9727047146401985</v>
      </c>
      <c r="H40" s="32">
        <v>2</v>
      </c>
      <c r="I40" s="31">
        <v>2</v>
      </c>
      <c r="J40" s="29">
        <f>H40/I40</f>
        <v>1</v>
      </c>
      <c r="K40" s="31">
        <v>2</v>
      </c>
      <c r="L40" s="52">
        <v>52</v>
      </c>
      <c r="M40" s="31">
        <v>1855560.08</v>
      </c>
      <c r="N40" s="31">
        <v>147380</v>
      </c>
      <c r="O40" s="52">
        <f>M40/3.452</f>
        <v>537531.8887601391</v>
      </c>
      <c r="P40" s="57">
        <v>41075</v>
      </c>
      <c r="Q40" s="38" t="s">
        <v>35</v>
      </c>
      <c r="R40" s="15"/>
    </row>
    <row r="41" spans="1:17" ht="27" customHeight="1">
      <c r="A41" s="43"/>
      <c r="B41" s="49"/>
      <c r="C41" s="12" t="s">
        <v>11</v>
      </c>
      <c r="D41" s="62">
        <f>SUM(D40)+D38</f>
        <v>711472.7</v>
      </c>
      <c r="E41" s="62">
        <f>SUM(E40)+E38</f>
        <v>206104.4901506373</v>
      </c>
      <c r="F41" s="13">
        <v>755304.75</v>
      </c>
      <c r="G41" s="14">
        <f>(D41-F41)/F41</f>
        <v>-0.05803227107998466</v>
      </c>
      <c r="H41" s="62">
        <f>SUM(H40)+H38</f>
        <v>53429</v>
      </c>
      <c r="I41" s="13"/>
      <c r="J41" s="33"/>
      <c r="K41" s="35"/>
      <c r="L41" s="33"/>
      <c r="M41" s="36"/>
      <c r="N41" s="36"/>
      <c r="O41" s="36"/>
      <c r="P41" s="37"/>
      <c r="Q41" s="46"/>
    </row>
    <row r="42" spans="1:17" ht="12" customHeight="1">
      <c r="A42" s="47"/>
      <c r="B42" s="51"/>
      <c r="C42" s="9"/>
      <c r="D42" s="10"/>
      <c r="E42" s="10"/>
      <c r="F42" s="10"/>
      <c r="G42" s="22"/>
      <c r="H42" s="21"/>
      <c r="I42" s="23"/>
      <c r="J42" s="23"/>
      <c r="K42" s="34"/>
      <c r="L42" s="23"/>
      <c r="M42" s="24"/>
      <c r="N42" s="24"/>
      <c r="O42" s="24"/>
      <c r="P42" s="11"/>
      <c r="Q42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2013-06-17T10:42:33Z</dcterms:modified>
  <cp:category/>
  <cp:version/>
  <cp:contentType/>
  <cp:contentStatus/>
</cp:coreProperties>
</file>