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00" windowWidth="25500" windowHeight="7080" tabRatio="601" activeTab="0"/>
  </bookViews>
  <sheets>
    <sheet name="Rugpjūčio 16 - 22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<sst xmlns="http://schemas.openxmlformats.org/spreadsheetml/2006/main" count="142" uniqueCount="100">
  <si>
    <t>Bjaurusis aš 2
(Despicable Me 2)</t>
  </si>
  <si>
    <t>ACME Film</t>
  </si>
  <si>
    <t>Rizikinga erzinti diedukus 2
(RED 2)</t>
  </si>
  <si>
    <t>Rugpjūčio 16 - 22 d. Lietuvos kino teatruose rodytų filmų top-40</t>
  </si>
  <si>
    <t>Rugpjūčio
9 - 15 d. 
pajamos
(Lt)</t>
  </si>
  <si>
    <t>Rugpjūčio
16 - 22 d. 
pajamos
(Lt)</t>
  </si>
  <si>
    <t>Rugpjūčio
16 - 22 d. 
žiūrovų
sk.</t>
  </si>
  <si>
    <t>Rugpjūčio
16 - 22 d. 
pajamos
(Eur)</t>
  </si>
  <si>
    <t>N</t>
  </si>
  <si>
    <t>Bizantija
(Byzantium)</t>
  </si>
  <si>
    <t>Garsų pasaulio įrašai</t>
  </si>
  <si>
    <t>Madagaskaras 3
(Madagascar 3: Europe's Most Wanted)</t>
  </si>
  <si>
    <t>Forum Cinemas /
Paramount</t>
  </si>
  <si>
    <t>Top Film</t>
  </si>
  <si>
    <t>-</t>
  </si>
  <si>
    <t>Ernis
(The Wolverine)</t>
  </si>
  <si>
    <t>Vienas šūvis. Dvi kulkos
(The Heat)</t>
  </si>
  <si>
    <t>ACME Film</t>
  </si>
  <si>
    <t>Pilnos rankos pistoletų
(Una Pistola el cada mano / A Gun in Each Hand)</t>
  </si>
  <si>
    <t>A-One Films</t>
  </si>
  <si>
    <t>Loraksas
(Dr. Seuss' The Lorax)</t>
  </si>
  <si>
    <t>Forum Cinemas /
Universal</t>
  </si>
  <si>
    <t>Sekso abėcėlė
(To Do List)</t>
  </si>
  <si>
    <t>-</t>
  </si>
  <si>
    <t>Teresės nuodėmė
(Therese Desqueyroux)</t>
  </si>
  <si>
    <t>ACME Film</t>
  </si>
  <si>
    <t>Purgenas
(Purge)</t>
  </si>
  <si>
    <t>Forum Cinemas /
Universal</t>
  </si>
  <si>
    <t>Gėlėti sapnai
(Mood Indigo)</t>
  </si>
  <si>
    <t>ACME Film</t>
  </si>
  <si>
    <t>Eliziejus
(Elysium)</t>
  </si>
  <si>
    <t>ACME Film /
Sony</t>
  </si>
  <si>
    <t>Forum Cinemas /
WDSMPI</t>
  </si>
  <si>
    <t>Forum Cinemas /
WDSMPI</t>
  </si>
  <si>
    <t>Violeta ir Deizi
(Violet &amp; Daisy)</t>
  </si>
  <si>
    <t>Vienišas klajūnas
(The Lone Ranger)</t>
  </si>
  <si>
    <t>Žmogus iš plieno
(Man of Steel)</t>
  </si>
  <si>
    <t>Best Film</t>
  </si>
  <si>
    <t>Paslaptinga karalystė
(Epic)</t>
  </si>
  <si>
    <t>Baltūjų rūmų šturmas
(White House Down)</t>
  </si>
  <si>
    <t>Theatrical Film Distribution /
20th Century Fox</t>
  </si>
  <si>
    <t>ACME Film /
Warner Bros.</t>
  </si>
  <si>
    <t>Smurfai 2
(Smurfs 2)</t>
  </si>
  <si>
    <t>Persis Džeksonas. Monstrų jūra
(Percy Jackson: Sea Of Monsters)</t>
  </si>
  <si>
    <t>Theatrical Film Distribution /
20th Century Fox</t>
  </si>
  <si>
    <t>IS</t>
  </si>
  <si>
    <t>IS</t>
  </si>
  <si>
    <t>-</t>
  </si>
  <si>
    <t>-</t>
  </si>
  <si>
    <t>N</t>
  </si>
  <si>
    <t>Monstrų universitetas
(Monsters University)</t>
  </si>
  <si>
    <t>Išankstiniai seansai</t>
  </si>
  <si>
    <t>Mirties įrankiai: Kaulų miestas
(Mortal Instruments: City of Bones)</t>
  </si>
  <si>
    <t>Nebrendylos 2
(Grown ups 2)</t>
  </si>
  <si>
    <t>Meilė
(L'Amour / Love)</t>
  </si>
  <si>
    <t>Planetos filmai</t>
  </si>
  <si>
    <t>ROJUS: Meilė
(PARADISE: Love)</t>
  </si>
  <si>
    <t>Planetos filmai</t>
  </si>
  <si>
    <t>ROJUS: Tikėjimas
(PARADISE: Faith)</t>
  </si>
  <si>
    <t>Elitinis jaunimas
(The Bling Ring)</t>
  </si>
  <si>
    <t>N</t>
  </si>
  <si>
    <t>ROJUS: Viltis
(PARADISE: Hope)</t>
  </si>
  <si>
    <t>Ratai 2
(Cars 2)</t>
  </si>
  <si>
    <t>-</t>
  </si>
  <si>
    <t>Ralfas Griovėjas
(Wreck-It Ralph)</t>
  </si>
  <si>
    <t>Forum Cinemas /
WDSMPI</t>
  </si>
  <si>
    <t>Mikė Pūkuotukas
(Winnie the Pooh)</t>
  </si>
  <si>
    <t>ACME Film /
Sony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</si>
  <si>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</si>
  <si>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</si>
  <si>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</si>
  <si>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</si>
  <si>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</si>
  <si>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</si>
  <si>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</si>
  <si>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</si>
  <si>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</si>
  <si>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Samsara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</si>
  <si>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</si>
  <si>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</si>
  <si>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</si>
  <si>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</si>
  <si>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</si>
  <si>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</si>
  <si>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</si>
  <si>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</si>
  <si>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</si>
  <si>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Pasaulinis karas Z
(World War Z)</t>
  </si>
  <si>
    <t>Incognito Films</t>
  </si>
  <si>
    <t>Ugnies žiedas
(Pacific Rim)</t>
  </si>
  <si>
    <t>Rodymo 
savaitė</t>
  </si>
  <si>
    <t>VISO (top10):</t>
  </si>
  <si>
    <t>Kultūristai
(Pain &amp; Gain)</t>
  </si>
  <si>
    <t>VISO:</t>
  </si>
  <si>
    <t>Batuotas katinas Pūkis
(Puss In Boots)</t>
  </si>
  <si>
    <t>Forum Cinemas /
Paramount</t>
  </si>
  <si>
    <t>Apgaulės meistrai
(Now You See Me)</t>
  </si>
  <si>
    <t>Prieš vidurnaktį
(Before Midnight)</t>
  </si>
  <si>
    <t>ACME Film</t>
  </si>
  <si>
    <t>Forum Cinemas /
Universal</t>
  </si>
</sst>
</file>

<file path=xl/styles.xml><?xml version="1.0" encoding="utf-8"?>
<styleSheet xmlns="http://schemas.openxmlformats.org/spreadsheetml/2006/main">
  <numFmts count="54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8.09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gpjūčio 9 - 1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1.00390625" style="3" bestFit="1" customWidth="1"/>
    <col min="7" max="7" width="10.8515625" style="3" bestFit="1" customWidth="1"/>
    <col min="8" max="8" width="11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85</v>
      </c>
      <c r="D3" s="41" t="s">
        <v>5</v>
      </c>
      <c r="E3" s="41" t="s">
        <v>7</v>
      </c>
      <c r="F3" s="41" t="s">
        <v>4</v>
      </c>
      <c r="G3" s="41" t="s">
        <v>86</v>
      </c>
      <c r="H3" s="41" t="s">
        <v>6</v>
      </c>
      <c r="I3" s="41" t="s">
        <v>80</v>
      </c>
      <c r="J3" s="41" t="s">
        <v>75</v>
      </c>
      <c r="K3" s="41" t="s">
        <v>81</v>
      </c>
      <c r="L3" s="41" t="s">
        <v>90</v>
      </c>
      <c r="M3" s="41" t="s">
        <v>68</v>
      </c>
      <c r="N3" s="41" t="s">
        <v>70</v>
      </c>
      <c r="O3" s="41" t="s">
        <v>84</v>
      </c>
      <c r="P3" s="41" t="s">
        <v>72</v>
      </c>
      <c r="Q3" s="42" t="s">
        <v>76</v>
      </c>
    </row>
    <row r="4" spans="1:18" ht="25.5" customHeight="1">
      <c r="A4" s="43">
        <v>1</v>
      </c>
      <c r="B4" s="49">
        <v>1</v>
      </c>
      <c r="C4" s="4" t="s">
        <v>42</v>
      </c>
      <c r="D4" s="32">
        <v>125045</v>
      </c>
      <c r="E4" s="52">
        <f aca="true" t="shared" si="0" ref="E4:E13">D4/3.452</f>
        <v>36223.928157589806</v>
      </c>
      <c r="F4" s="52">
        <v>253934</v>
      </c>
      <c r="G4" s="17">
        <f>(D4-F4)/F4</f>
        <v>-0.5075688958548285</v>
      </c>
      <c r="H4" s="32">
        <v>10014</v>
      </c>
      <c r="I4" s="31">
        <v>319</v>
      </c>
      <c r="J4" s="29">
        <f>H4/I4</f>
        <v>31.391849529780565</v>
      </c>
      <c r="K4" s="31">
        <v>11</v>
      </c>
      <c r="L4" s="52">
        <v>3</v>
      </c>
      <c r="M4" s="31">
        <v>643336</v>
      </c>
      <c r="N4" s="31">
        <v>49927</v>
      </c>
      <c r="O4" s="52">
        <f aca="true" t="shared" si="1" ref="O4:O10">M4/3.452</f>
        <v>186366.1645422943</v>
      </c>
      <c r="P4" s="54">
        <v>41488</v>
      </c>
      <c r="Q4" s="38" t="s">
        <v>67</v>
      </c>
      <c r="R4" s="15"/>
    </row>
    <row r="5" spans="1:18" ht="25.5" customHeight="1">
      <c r="A5" s="43">
        <f>A4+1</f>
        <v>2</v>
      </c>
      <c r="B5" s="49" t="s">
        <v>49</v>
      </c>
      <c r="C5" s="4" t="s">
        <v>53</v>
      </c>
      <c r="D5" s="32">
        <v>122299</v>
      </c>
      <c r="E5" s="52">
        <f t="shared" si="0"/>
        <v>35428.447276940904</v>
      </c>
      <c r="F5" s="52" t="s">
        <v>48</v>
      </c>
      <c r="G5" s="17" t="s">
        <v>14</v>
      </c>
      <c r="H5" s="32">
        <v>8692</v>
      </c>
      <c r="I5" s="31">
        <v>242</v>
      </c>
      <c r="J5" s="29">
        <f>H5/I5</f>
        <v>35.917355371900825</v>
      </c>
      <c r="K5" s="31">
        <v>10</v>
      </c>
      <c r="L5" s="52">
        <v>1</v>
      </c>
      <c r="M5" s="31">
        <v>122299</v>
      </c>
      <c r="N5" s="31">
        <v>8692</v>
      </c>
      <c r="O5" s="52">
        <f t="shared" si="1"/>
        <v>35428.447276940904</v>
      </c>
      <c r="P5" s="54">
        <v>41502</v>
      </c>
      <c r="Q5" s="38" t="s">
        <v>67</v>
      </c>
      <c r="R5" s="15"/>
    </row>
    <row r="6" spans="1:18" ht="25.5" customHeight="1">
      <c r="A6" s="43">
        <f aca="true" t="shared" si="2" ref="A6:A13">A5+1</f>
        <v>3</v>
      </c>
      <c r="B6" s="49">
        <v>2</v>
      </c>
      <c r="C6" s="4" t="s">
        <v>30</v>
      </c>
      <c r="D6" s="32">
        <v>82228</v>
      </c>
      <c r="E6" s="52">
        <f t="shared" si="0"/>
        <v>23820.393974507533</v>
      </c>
      <c r="F6" s="52">
        <v>203140</v>
      </c>
      <c r="G6" s="17">
        <f>(D6-F6)/F6</f>
        <v>-0.5952151225755636</v>
      </c>
      <c r="H6" s="32">
        <v>5882</v>
      </c>
      <c r="I6" s="31">
        <v>234</v>
      </c>
      <c r="J6" s="29">
        <f>H6/I6</f>
        <v>25.136752136752136</v>
      </c>
      <c r="K6" s="31">
        <v>10</v>
      </c>
      <c r="L6" s="52">
        <v>2</v>
      </c>
      <c r="M6" s="31">
        <v>285791</v>
      </c>
      <c r="N6" s="31">
        <v>19711</v>
      </c>
      <c r="O6" s="52">
        <f t="shared" si="1"/>
        <v>82789.97682502896</v>
      </c>
      <c r="P6" s="54">
        <v>41495</v>
      </c>
      <c r="Q6" s="38" t="s">
        <v>31</v>
      </c>
      <c r="R6" s="15"/>
    </row>
    <row r="7" spans="1:18" ht="25.5" customHeight="1">
      <c r="A7" s="43">
        <f t="shared" si="2"/>
        <v>4</v>
      </c>
      <c r="B7" s="49">
        <v>3</v>
      </c>
      <c r="C7" s="4" t="s">
        <v>0</v>
      </c>
      <c r="D7" s="32">
        <v>73073</v>
      </c>
      <c r="E7" s="52">
        <f t="shared" si="0"/>
        <v>21168.308227114718</v>
      </c>
      <c r="F7" s="52">
        <v>144669.5</v>
      </c>
      <c r="G7" s="17">
        <f>(D7-F7)/F7</f>
        <v>-0.49489698934467874</v>
      </c>
      <c r="H7" s="52">
        <v>5608</v>
      </c>
      <c r="I7" s="31">
        <v>298</v>
      </c>
      <c r="J7" s="29">
        <f>H7/I7</f>
        <v>18.818791946308725</v>
      </c>
      <c r="K7" s="31">
        <v>15</v>
      </c>
      <c r="L7" s="52">
        <v>6</v>
      </c>
      <c r="M7" s="32">
        <v>1830537.45</v>
      </c>
      <c r="N7" s="52">
        <v>135610</v>
      </c>
      <c r="O7" s="52">
        <f>M7/3.452</f>
        <v>530283.1546929317</v>
      </c>
      <c r="P7" s="54">
        <v>41467</v>
      </c>
      <c r="Q7" s="38" t="s">
        <v>99</v>
      </c>
      <c r="R7" s="15"/>
    </row>
    <row r="8" spans="1:18" ht="25.5" customHeight="1">
      <c r="A8" s="43">
        <f t="shared" si="2"/>
        <v>5</v>
      </c>
      <c r="B8" s="49" t="s">
        <v>8</v>
      </c>
      <c r="C8" s="4" t="s">
        <v>43</v>
      </c>
      <c r="D8" s="32">
        <v>38735.5</v>
      </c>
      <c r="E8" s="52">
        <f t="shared" si="0"/>
        <v>11221.176129779838</v>
      </c>
      <c r="F8" s="52" t="s">
        <v>14</v>
      </c>
      <c r="G8" s="17" t="s">
        <v>14</v>
      </c>
      <c r="H8" s="52">
        <v>2983</v>
      </c>
      <c r="I8" s="31">
        <v>249</v>
      </c>
      <c r="J8" s="29">
        <f>H8/I8</f>
        <v>11.97991967871486</v>
      </c>
      <c r="K8" s="31">
        <v>12</v>
      </c>
      <c r="L8" s="52">
        <v>1</v>
      </c>
      <c r="M8" s="32">
        <v>38735.5</v>
      </c>
      <c r="N8" s="52">
        <v>2983</v>
      </c>
      <c r="O8" s="52">
        <f>M8/3.452</f>
        <v>11221.176129779838</v>
      </c>
      <c r="P8" s="54">
        <v>41502</v>
      </c>
      <c r="Q8" s="38" t="s">
        <v>44</v>
      </c>
      <c r="R8" s="15"/>
    </row>
    <row r="9" spans="1:18" ht="25.5" customHeight="1">
      <c r="A9" s="43">
        <f t="shared" si="2"/>
        <v>6</v>
      </c>
      <c r="B9" s="49">
        <v>4</v>
      </c>
      <c r="C9" s="4" t="s">
        <v>22</v>
      </c>
      <c r="D9" s="32">
        <v>26801</v>
      </c>
      <c r="E9" s="52">
        <f>D9/3.452</f>
        <v>7763.904982618772</v>
      </c>
      <c r="F9" s="52">
        <v>94166.5</v>
      </c>
      <c r="G9" s="17">
        <f>(D9-F9)/F9</f>
        <v>-0.7153871068798352</v>
      </c>
      <c r="H9" s="32">
        <v>1850</v>
      </c>
      <c r="I9" s="31">
        <v>87</v>
      </c>
      <c r="J9" s="29">
        <f>H9/I9</f>
        <v>21.264367816091955</v>
      </c>
      <c r="K9" s="31">
        <v>8</v>
      </c>
      <c r="L9" s="52">
        <v>2</v>
      </c>
      <c r="M9" s="31">
        <v>124279</v>
      </c>
      <c r="N9" s="31">
        <v>8683</v>
      </c>
      <c r="O9" s="52">
        <f>M9/3.452</f>
        <v>36002.027809965235</v>
      </c>
      <c r="P9" s="54">
        <v>41495</v>
      </c>
      <c r="Q9" s="38" t="s">
        <v>1</v>
      </c>
      <c r="R9" s="15"/>
    </row>
    <row r="10" spans="1:18" ht="25.5" customHeight="1">
      <c r="A10" s="43">
        <f t="shared" si="2"/>
        <v>7</v>
      </c>
      <c r="B10" s="49">
        <v>5</v>
      </c>
      <c r="C10" s="4" t="s">
        <v>2</v>
      </c>
      <c r="D10" s="32">
        <v>26416</v>
      </c>
      <c r="E10" s="52">
        <f t="shared" si="0"/>
        <v>7652.375434530707</v>
      </c>
      <c r="F10" s="52">
        <v>61410</v>
      </c>
      <c r="G10" s="17">
        <f>(D10-F10)/F10</f>
        <v>-0.5698420452695001</v>
      </c>
      <c r="H10" s="32">
        <v>1891</v>
      </c>
      <c r="I10" s="31">
        <v>103</v>
      </c>
      <c r="J10" s="29">
        <f>H10/I10</f>
        <v>18.359223300970875</v>
      </c>
      <c r="K10" s="31">
        <v>7</v>
      </c>
      <c r="L10" s="52">
        <v>4</v>
      </c>
      <c r="M10" s="31">
        <v>254361</v>
      </c>
      <c r="N10" s="31">
        <v>19260</v>
      </c>
      <c r="O10" s="52">
        <f t="shared" si="1"/>
        <v>73685.1100811124</v>
      </c>
      <c r="P10" s="54">
        <v>41481</v>
      </c>
      <c r="Q10" s="38" t="s">
        <v>1</v>
      </c>
      <c r="R10" s="15"/>
    </row>
    <row r="11" spans="1:18" ht="25.5" customHeight="1">
      <c r="A11" s="43">
        <f t="shared" si="2"/>
        <v>8</v>
      </c>
      <c r="B11" s="49">
        <v>8</v>
      </c>
      <c r="C11" s="4" t="s">
        <v>87</v>
      </c>
      <c r="D11" s="32">
        <v>12023.5</v>
      </c>
      <c r="E11" s="52">
        <f t="shared" si="0"/>
        <v>3483.053302433372</v>
      </c>
      <c r="F11" s="52">
        <v>22177</v>
      </c>
      <c r="G11" s="17">
        <f>(D11-F11)/F11</f>
        <v>-0.4578392027776525</v>
      </c>
      <c r="H11" s="52">
        <v>745</v>
      </c>
      <c r="I11" s="31">
        <v>28</v>
      </c>
      <c r="J11" s="29">
        <f>H11/I11</f>
        <v>26.607142857142858</v>
      </c>
      <c r="K11" s="31">
        <v>4</v>
      </c>
      <c r="L11" s="52">
        <v>9</v>
      </c>
      <c r="M11" s="32">
        <v>792775.75</v>
      </c>
      <c r="N11" s="52">
        <v>47931</v>
      </c>
      <c r="O11" s="52">
        <f>M11/3.452</f>
        <v>229656.9380069525</v>
      </c>
      <c r="P11" s="54">
        <v>41446</v>
      </c>
      <c r="Q11" s="58" t="s">
        <v>95</v>
      </c>
      <c r="R11" s="15"/>
    </row>
    <row r="12" spans="1:18" ht="25.5" customHeight="1">
      <c r="A12" s="43">
        <f t="shared" si="2"/>
        <v>9</v>
      </c>
      <c r="B12" s="49">
        <v>6</v>
      </c>
      <c r="C12" s="4" t="s">
        <v>26</v>
      </c>
      <c r="D12" s="32">
        <v>9910.5</v>
      </c>
      <c r="E12" s="52">
        <f t="shared" si="0"/>
        <v>2870.944380069525</v>
      </c>
      <c r="F12" s="52">
        <v>34756.5</v>
      </c>
      <c r="G12" s="17">
        <f>(D12-F12)/F12</f>
        <v>-0.7148590911052609</v>
      </c>
      <c r="H12" s="52">
        <v>645</v>
      </c>
      <c r="I12" s="31">
        <v>28</v>
      </c>
      <c r="J12" s="29">
        <f>H12/I12</f>
        <v>23.035714285714285</v>
      </c>
      <c r="K12" s="31">
        <v>4</v>
      </c>
      <c r="L12" s="52">
        <v>3</v>
      </c>
      <c r="M12" s="32">
        <v>97679.5</v>
      </c>
      <c r="N12" s="52">
        <v>6723</v>
      </c>
      <c r="O12" s="52">
        <f>M12/3.452</f>
        <v>28296.49478563152</v>
      </c>
      <c r="P12" s="54">
        <v>41488</v>
      </c>
      <c r="Q12" s="38" t="s">
        <v>27</v>
      </c>
      <c r="R12" s="15"/>
    </row>
    <row r="13" spans="1:18" ht="25.5" customHeight="1">
      <c r="A13" s="43">
        <f t="shared" si="2"/>
        <v>10</v>
      </c>
      <c r="B13" s="49">
        <v>7</v>
      </c>
      <c r="C13" s="4" t="s">
        <v>15</v>
      </c>
      <c r="D13" s="31">
        <v>9101</v>
      </c>
      <c r="E13" s="52">
        <f t="shared" si="0"/>
        <v>2636.4426419466977</v>
      </c>
      <c r="F13" s="52">
        <v>34572.5</v>
      </c>
      <c r="G13" s="17">
        <f>(D13-F13)/F13</f>
        <v>-0.7367560922698677</v>
      </c>
      <c r="H13" s="31">
        <v>656</v>
      </c>
      <c r="I13" s="31">
        <v>43</v>
      </c>
      <c r="J13" s="29">
        <f>H13/I13</f>
        <v>15.255813953488373</v>
      </c>
      <c r="K13" s="31">
        <v>4</v>
      </c>
      <c r="L13" s="52">
        <v>4</v>
      </c>
      <c r="M13" s="31">
        <v>194674.5</v>
      </c>
      <c r="N13" s="31">
        <v>14937</v>
      </c>
      <c r="O13" s="52">
        <f>M13/3.452</f>
        <v>56394.69872537659</v>
      </c>
      <c r="P13" s="54">
        <v>41481</v>
      </c>
      <c r="Q13" s="38" t="s">
        <v>69</v>
      </c>
      <c r="R13" s="15"/>
    </row>
    <row r="14" spans="1:17" ht="27" customHeight="1">
      <c r="A14" s="43"/>
      <c r="B14" s="49"/>
      <c r="C14" s="12" t="s">
        <v>91</v>
      </c>
      <c r="D14" s="13">
        <f>SUM(D4:D13)</f>
        <v>525632.5</v>
      </c>
      <c r="E14" s="56">
        <f>SUM(E4:E13)</f>
        <v>152268.97450753185</v>
      </c>
      <c r="F14" s="13">
        <v>877198</v>
      </c>
      <c r="G14" s="14">
        <f>(D14-F14)/F14</f>
        <v>-0.40078237752480056</v>
      </c>
      <c r="H14" s="56">
        <f>SUM(H4:H13)</f>
        <v>38966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 t="s">
        <v>8</v>
      </c>
      <c r="C16" s="4" t="s">
        <v>9</v>
      </c>
      <c r="D16" s="32">
        <v>8806</v>
      </c>
      <c r="E16" s="52">
        <f aca="true" t="shared" si="3" ref="E16:E25">D16/3.452</f>
        <v>2550.9849362688296</v>
      </c>
      <c r="F16" s="52" t="s">
        <v>14</v>
      </c>
      <c r="G16" s="17" t="s">
        <v>14</v>
      </c>
      <c r="H16" s="32">
        <v>671</v>
      </c>
      <c r="I16" s="31">
        <v>49</v>
      </c>
      <c r="J16" s="29">
        <f>H16/I16</f>
        <v>13.693877551020408</v>
      </c>
      <c r="K16" s="31">
        <v>7</v>
      </c>
      <c r="L16" s="52">
        <v>1</v>
      </c>
      <c r="M16" s="32">
        <v>8806</v>
      </c>
      <c r="N16" s="32">
        <v>671</v>
      </c>
      <c r="O16" s="52">
        <f aca="true" t="shared" si="4" ref="O16:O24">M16/3.452</f>
        <v>2550.9849362688296</v>
      </c>
      <c r="P16" s="54">
        <v>41502</v>
      </c>
      <c r="Q16" s="38" t="s">
        <v>13</v>
      </c>
      <c r="R16" s="15"/>
    </row>
    <row r="17" spans="1:18" ht="25.5" customHeight="1">
      <c r="A17" s="43">
        <f aca="true" t="shared" si="5" ref="A17:A25">A16+1</f>
        <v>12</v>
      </c>
      <c r="B17" s="49" t="s">
        <v>46</v>
      </c>
      <c r="C17" s="4" t="s">
        <v>52</v>
      </c>
      <c r="D17" s="32">
        <v>5680</v>
      </c>
      <c r="E17" s="52">
        <f t="shared" si="3"/>
        <v>1645.422943221321</v>
      </c>
      <c r="F17" s="52" t="s">
        <v>14</v>
      </c>
      <c r="G17" s="17" t="s">
        <v>14</v>
      </c>
      <c r="H17" s="32">
        <v>403</v>
      </c>
      <c r="I17" s="31">
        <v>8</v>
      </c>
      <c r="J17" s="29">
        <f>H17/I17</f>
        <v>50.375</v>
      </c>
      <c r="K17" s="31">
        <v>8</v>
      </c>
      <c r="L17" s="52" t="s">
        <v>46</v>
      </c>
      <c r="M17" s="32">
        <v>5680</v>
      </c>
      <c r="N17" s="32">
        <v>403</v>
      </c>
      <c r="O17" s="52">
        <f t="shared" si="4"/>
        <v>1645.422943221321</v>
      </c>
      <c r="P17" s="54" t="s">
        <v>51</v>
      </c>
      <c r="Q17" s="38" t="s">
        <v>29</v>
      </c>
      <c r="R17" s="15"/>
    </row>
    <row r="18" spans="1:18" ht="25.5" customHeight="1">
      <c r="A18" s="43">
        <f t="shared" si="5"/>
        <v>13</v>
      </c>
      <c r="B18" s="49">
        <v>14</v>
      </c>
      <c r="C18" s="4" t="s">
        <v>89</v>
      </c>
      <c r="D18" s="31">
        <v>5157</v>
      </c>
      <c r="E18" s="52">
        <f t="shared" si="3"/>
        <v>1493.9165701042873</v>
      </c>
      <c r="F18" s="52">
        <v>5143.5</v>
      </c>
      <c r="G18" s="17">
        <f>(D18-F18)/F18</f>
        <v>0.0026246719160104987</v>
      </c>
      <c r="H18" s="31">
        <v>314</v>
      </c>
      <c r="I18" s="31">
        <v>10</v>
      </c>
      <c r="J18" s="29">
        <f>H18/I18</f>
        <v>31.4</v>
      </c>
      <c r="K18" s="31">
        <v>2</v>
      </c>
      <c r="L18" s="52">
        <v>6</v>
      </c>
      <c r="M18" s="31">
        <v>336302</v>
      </c>
      <c r="N18" s="31">
        <v>19832</v>
      </c>
      <c r="O18" s="52">
        <f t="shared" si="4"/>
        <v>97422.3638470452</v>
      </c>
      <c r="P18" s="54">
        <v>41467</v>
      </c>
      <c r="Q18" s="38" t="s">
        <v>41</v>
      </c>
      <c r="R18" s="15"/>
    </row>
    <row r="19" spans="1:18" ht="25.5" customHeight="1">
      <c r="A19" s="43">
        <f t="shared" si="5"/>
        <v>14</v>
      </c>
      <c r="B19" s="49">
        <v>10</v>
      </c>
      <c r="C19" s="4" t="s">
        <v>82</v>
      </c>
      <c r="D19" s="32">
        <v>4754</v>
      </c>
      <c r="E19" s="52">
        <f t="shared" si="3"/>
        <v>1377.1726535341832</v>
      </c>
      <c r="F19" s="52">
        <v>9636.5</v>
      </c>
      <c r="G19" s="17">
        <f>(D19-F19)/F19</f>
        <v>-0.5066673584807763</v>
      </c>
      <c r="H19" s="32">
        <v>257</v>
      </c>
      <c r="I19" s="31">
        <v>9</v>
      </c>
      <c r="J19" s="29">
        <f>H19/I19</f>
        <v>28.555555555555557</v>
      </c>
      <c r="K19" s="31">
        <v>2</v>
      </c>
      <c r="L19" s="52">
        <v>14</v>
      </c>
      <c r="M19" s="31">
        <v>537659</v>
      </c>
      <c r="N19" s="31">
        <v>33691</v>
      </c>
      <c r="O19" s="52">
        <f t="shared" si="4"/>
        <v>155752.8968713789</v>
      </c>
      <c r="P19" s="54">
        <v>41411</v>
      </c>
      <c r="Q19" s="38" t="s">
        <v>83</v>
      </c>
      <c r="R19" s="15"/>
    </row>
    <row r="20" spans="1:18" ht="25.5" customHeight="1">
      <c r="A20" s="43">
        <f t="shared" si="5"/>
        <v>15</v>
      </c>
      <c r="B20" s="49">
        <v>9</v>
      </c>
      <c r="C20" s="4" t="s">
        <v>28</v>
      </c>
      <c r="D20" s="32">
        <v>4714</v>
      </c>
      <c r="E20" s="52">
        <f t="shared" si="3"/>
        <v>1365.58516801854</v>
      </c>
      <c r="F20" s="52">
        <v>18735.5</v>
      </c>
      <c r="G20" s="17">
        <f>(D20-F20)/F20</f>
        <v>-0.7483920898828428</v>
      </c>
      <c r="H20" s="32">
        <v>305</v>
      </c>
      <c r="I20" s="31">
        <v>11</v>
      </c>
      <c r="J20" s="29">
        <f>H20/I20</f>
        <v>27.727272727272727</v>
      </c>
      <c r="K20" s="31">
        <v>3</v>
      </c>
      <c r="L20" s="52">
        <v>3</v>
      </c>
      <c r="M20" s="31">
        <v>44208</v>
      </c>
      <c r="N20" s="31">
        <v>2978</v>
      </c>
      <c r="O20" s="52">
        <f t="shared" si="4"/>
        <v>12806.48899188876</v>
      </c>
      <c r="P20" s="54">
        <v>41488</v>
      </c>
      <c r="Q20" s="38" t="s">
        <v>29</v>
      </c>
      <c r="R20" s="15"/>
    </row>
    <row r="21" spans="1:18" ht="25.5" customHeight="1">
      <c r="A21" s="43">
        <f t="shared" si="5"/>
        <v>16</v>
      </c>
      <c r="B21" s="49">
        <v>15</v>
      </c>
      <c r="C21" s="4" t="s">
        <v>77</v>
      </c>
      <c r="D21" s="32">
        <v>4505</v>
      </c>
      <c r="E21" s="52">
        <f>D21/3.452</f>
        <v>1305.0405561993048</v>
      </c>
      <c r="F21" s="52">
        <v>4891.5</v>
      </c>
      <c r="G21" s="17">
        <f>(D21-F21)/F21</f>
        <v>-0.07901461719309005</v>
      </c>
      <c r="H21" s="32">
        <v>286</v>
      </c>
      <c r="I21" s="31">
        <v>14</v>
      </c>
      <c r="J21" s="29">
        <f>H21/I21</f>
        <v>20.428571428571427</v>
      </c>
      <c r="K21" s="31">
        <v>1</v>
      </c>
      <c r="L21" s="52">
        <v>9</v>
      </c>
      <c r="M21" s="32">
        <v>154217</v>
      </c>
      <c r="N21" s="32">
        <v>10630</v>
      </c>
      <c r="O21" s="52">
        <f>M21/3.452</f>
        <v>44674.68134414832</v>
      </c>
      <c r="P21" s="54">
        <v>41446</v>
      </c>
      <c r="Q21" s="38" t="s">
        <v>37</v>
      </c>
      <c r="R21" s="15"/>
    </row>
    <row r="22" spans="1:18" ht="25.5" customHeight="1">
      <c r="A22" s="43">
        <f t="shared" si="5"/>
        <v>17</v>
      </c>
      <c r="B22" s="49">
        <v>11</v>
      </c>
      <c r="C22" s="4" t="s">
        <v>38</v>
      </c>
      <c r="D22" s="32">
        <v>3425</v>
      </c>
      <c r="E22" s="52">
        <f t="shared" si="3"/>
        <v>992.1784472769409</v>
      </c>
      <c r="F22" s="52">
        <v>9452</v>
      </c>
      <c r="G22" s="17">
        <f>(D22-F22)/F22</f>
        <v>-0.6376428269149387</v>
      </c>
      <c r="H22" s="52">
        <v>354</v>
      </c>
      <c r="I22" s="31">
        <v>45</v>
      </c>
      <c r="J22" s="29">
        <f>H22/I22</f>
        <v>7.866666666666666</v>
      </c>
      <c r="K22" s="31">
        <v>7</v>
      </c>
      <c r="L22" s="52">
        <v>12</v>
      </c>
      <c r="M22" s="32">
        <v>728188.2</v>
      </c>
      <c r="N22" s="52">
        <v>59179</v>
      </c>
      <c r="O22" s="52">
        <f t="shared" si="4"/>
        <v>210946.75550405562</v>
      </c>
      <c r="P22" s="54">
        <v>41425</v>
      </c>
      <c r="Q22" s="38" t="s">
        <v>40</v>
      </c>
      <c r="R22" s="15"/>
    </row>
    <row r="23" spans="1:18" ht="25.5" customHeight="1">
      <c r="A23" s="43">
        <f t="shared" si="5"/>
        <v>18</v>
      </c>
      <c r="B23" s="49" t="s">
        <v>8</v>
      </c>
      <c r="C23" s="4" t="s">
        <v>54</v>
      </c>
      <c r="D23" s="31">
        <v>1650</v>
      </c>
      <c r="E23" s="52">
        <f t="shared" si="3"/>
        <v>477.9837775202781</v>
      </c>
      <c r="F23" s="52" t="s">
        <v>14</v>
      </c>
      <c r="G23" s="17" t="s">
        <v>14</v>
      </c>
      <c r="H23" s="31">
        <v>159</v>
      </c>
      <c r="I23" s="31">
        <v>7</v>
      </c>
      <c r="J23" s="29">
        <f>H23/I23</f>
        <v>22.714285714285715</v>
      </c>
      <c r="K23" s="31">
        <v>1</v>
      </c>
      <c r="L23" s="52">
        <v>1</v>
      </c>
      <c r="M23" s="31">
        <v>1650</v>
      </c>
      <c r="N23" s="31">
        <v>159</v>
      </c>
      <c r="O23" s="52">
        <f t="shared" si="4"/>
        <v>477.9837775202781</v>
      </c>
      <c r="P23" s="54">
        <v>41502</v>
      </c>
      <c r="Q23" s="38" t="s">
        <v>55</v>
      </c>
      <c r="R23" s="15"/>
    </row>
    <row r="24" spans="1:18" ht="25.5" customHeight="1">
      <c r="A24" s="43">
        <f t="shared" si="5"/>
        <v>19</v>
      </c>
      <c r="B24" s="49">
        <v>12</v>
      </c>
      <c r="C24" s="4" t="s">
        <v>16</v>
      </c>
      <c r="D24" s="32">
        <v>1557</v>
      </c>
      <c r="E24" s="52">
        <f t="shared" si="3"/>
        <v>451.04287369640787</v>
      </c>
      <c r="F24" s="52">
        <v>7860</v>
      </c>
      <c r="G24" s="17">
        <f>(D24-F24)/F24</f>
        <v>-0.8019083969465649</v>
      </c>
      <c r="H24" s="32">
        <v>140</v>
      </c>
      <c r="I24" s="31">
        <v>29</v>
      </c>
      <c r="J24" s="29">
        <f>H24/I24</f>
        <v>4.827586206896552</v>
      </c>
      <c r="K24" s="31">
        <v>4</v>
      </c>
      <c r="L24" s="52">
        <v>6</v>
      </c>
      <c r="M24" s="32">
        <v>190593</v>
      </c>
      <c r="N24" s="32">
        <v>14125</v>
      </c>
      <c r="O24" s="52">
        <f t="shared" si="4"/>
        <v>55212.34067207416</v>
      </c>
      <c r="P24" s="54">
        <v>41467</v>
      </c>
      <c r="Q24" s="38" t="s">
        <v>69</v>
      </c>
      <c r="R24" s="15"/>
    </row>
    <row r="25" spans="1:18" ht="25.5" customHeight="1">
      <c r="A25" s="43">
        <f t="shared" si="5"/>
        <v>20</v>
      </c>
      <c r="B25" s="49" t="s">
        <v>46</v>
      </c>
      <c r="C25" s="4" t="s">
        <v>50</v>
      </c>
      <c r="D25" s="31">
        <v>1483</v>
      </c>
      <c r="E25" s="52">
        <f t="shared" si="3"/>
        <v>429.6060254924681</v>
      </c>
      <c r="F25" s="52" t="s">
        <v>14</v>
      </c>
      <c r="G25" s="17" t="s">
        <v>14</v>
      </c>
      <c r="H25" s="31">
        <v>103</v>
      </c>
      <c r="I25" s="31">
        <v>2</v>
      </c>
      <c r="J25" s="29">
        <f>H25/I25</f>
        <v>51.5</v>
      </c>
      <c r="K25" s="31">
        <v>2</v>
      </c>
      <c r="L25" s="52" t="s">
        <v>45</v>
      </c>
      <c r="M25" s="31">
        <v>1483</v>
      </c>
      <c r="N25" s="31">
        <v>103</v>
      </c>
      <c r="O25" s="52">
        <f>M25/3.452</f>
        <v>429.6060254924681</v>
      </c>
      <c r="P25" s="54" t="s">
        <v>51</v>
      </c>
      <c r="Q25" s="38" t="s">
        <v>33</v>
      </c>
      <c r="R25" s="15"/>
    </row>
    <row r="26" spans="1:17" ht="27" customHeight="1">
      <c r="A26" s="43"/>
      <c r="B26" s="49"/>
      <c r="C26" s="12" t="s">
        <v>73</v>
      </c>
      <c r="D26" s="56">
        <f>SUM(D16:D25)+D14</f>
        <v>567363.5</v>
      </c>
      <c r="E26" s="56">
        <f>SUM(E16:E25)+E14</f>
        <v>164357.9084588644</v>
      </c>
      <c r="F26" s="13">
        <v>920681.5</v>
      </c>
      <c r="G26" s="14">
        <f>(D26-F26)/F26</f>
        <v>-0.3837570321549852</v>
      </c>
      <c r="H26" s="56">
        <f>SUM(H16:H25)+H14</f>
        <v>41958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8</v>
      </c>
      <c r="C28" s="4" t="s">
        <v>56</v>
      </c>
      <c r="D28" s="31">
        <v>1062</v>
      </c>
      <c r="E28" s="52">
        <f aca="true" t="shared" si="6" ref="E28:E37">D28/3.452</f>
        <v>307.64774044032447</v>
      </c>
      <c r="F28" s="52" t="s">
        <v>14</v>
      </c>
      <c r="G28" s="17" t="s">
        <v>14</v>
      </c>
      <c r="H28" s="31">
        <v>97</v>
      </c>
      <c r="I28" s="31">
        <v>2</v>
      </c>
      <c r="J28" s="29">
        <f>H28/I28</f>
        <v>48.5</v>
      </c>
      <c r="K28" s="31">
        <v>1</v>
      </c>
      <c r="L28" s="52">
        <v>1</v>
      </c>
      <c r="M28" s="31">
        <v>1062</v>
      </c>
      <c r="N28" s="31">
        <v>97</v>
      </c>
      <c r="O28" s="52">
        <f aca="true" t="shared" si="7" ref="O28:O37">M28/3.452</f>
        <v>307.64774044032447</v>
      </c>
      <c r="P28" s="54">
        <v>41502</v>
      </c>
      <c r="Q28" s="38" t="s">
        <v>57</v>
      </c>
      <c r="R28" s="15"/>
    </row>
    <row r="29" spans="1:18" ht="25.5" customHeight="1">
      <c r="A29" s="43">
        <f aca="true" t="shared" si="8" ref="A29:A37">A28+1</f>
        <v>22</v>
      </c>
      <c r="B29" s="49">
        <v>17</v>
      </c>
      <c r="C29" s="4" t="s">
        <v>39</v>
      </c>
      <c r="D29" s="32">
        <v>984</v>
      </c>
      <c r="E29" s="52">
        <f t="shared" si="6"/>
        <v>285.0521436848204</v>
      </c>
      <c r="F29" s="52">
        <v>2212</v>
      </c>
      <c r="G29" s="17">
        <f>(D29-F29)/F29</f>
        <v>-0.5551537070524413</v>
      </c>
      <c r="H29" s="32">
        <v>86</v>
      </c>
      <c r="I29" s="31">
        <v>13</v>
      </c>
      <c r="J29" s="29">
        <f>H29/I29</f>
        <v>6.615384615384615</v>
      </c>
      <c r="K29" s="31">
        <v>2</v>
      </c>
      <c r="L29" s="52">
        <v>5</v>
      </c>
      <c r="M29" s="31">
        <v>119117</v>
      </c>
      <c r="N29" s="31">
        <v>8992</v>
      </c>
      <c r="O29" s="52">
        <f t="shared" si="7"/>
        <v>34506.662804171494</v>
      </c>
      <c r="P29" s="54">
        <v>41474</v>
      </c>
      <c r="Q29" s="38" t="s">
        <v>31</v>
      </c>
      <c r="R29" s="15"/>
    </row>
    <row r="30" spans="1:18" ht="25.5" customHeight="1">
      <c r="A30" s="43">
        <f t="shared" si="8"/>
        <v>23</v>
      </c>
      <c r="B30" s="49">
        <v>13</v>
      </c>
      <c r="C30" s="4" t="s">
        <v>34</v>
      </c>
      <c r="D30" s="31">
        <v>817</v>
      </c>
      <c r="E30" s="52">
        <f t="shared" si="6"/>
        <v>236.67439165701043</v>
      </c>
      <c r="F30" s="52">
        <v>6473</v>
      </c>
      <c r="G30" s="17">
        <f>(D30-F30)/F30</f>
        <v>-0.8737834080024718</v>
      </c>
      <c r="H30" s="31">
        <v>76</v>
      </c>
      <c r="I30" s="31">
        <v>7</v>
      </c>
      <c r="J30" s="29">
        <f>H30/I30</f>
        <v>10.857142857142858</v>
      </c>
      <c r="K30" s="31">
        <v>1</v>
      </c>
      <c r="L30" s="52">
        <v>2</v>
      </c>
      <c r="M30" s="31">
        <v>7324</v>
      </c>
      <c r="N30" s="31">
        <v>530</v>
      </c>
      <c r="O30" s="52">
        <f t="shared" si="7"/>
        <v>2121.6685979142526</v>
      </c>
      <c r="P30" s="54">
        <v>41495</v>
      </c>
      <c r="Q30" s="38" t="s">
        <v>10</v>
      </c>
      <c r="R30" s="15"/>
    </row>
    <row r="31" spans="1:18" ht="25.5" customHeight="1">
      <c r="A31" s="43">
        <f t="shared" si="8"/>
        <v>24</v>
      </c>
      <c r="B31" s="49">
        <v>20</v>
      </c>
      <c r="C31" s="4" t="s">
        <v>92</v>
      </c>
      <c r="D31" s="32">
        <v>751.5</v>
      </c>
      <c r="E31" s="52">
        <f t="shared" si="6"/>
        <v>217.69988412514485</v>
      </c>
      <c r="F31" s="52">
        <v>872</v>
      </c>
      <c r="G31" s="17">
        <f>(D31-F31)/F31</f>
        <v>-0.1381880733944954</v>
      </c>
      <c r="H31" s="32">
        <v>44</v>
      </c>
      <c r="I31" s="31">
        <v>2</v>
      </c>
      <c r="J31" s="29">
        <f>H31/I31</f>
        <v>22</v>
      </c>
      <c r="K31" s="31">
        <v>1</v>
      </c>
      <c r="L31" s="52">
        <v>8</v>
      </c>
      <c r="M31" s="32">
        <v>188226</v>
      </c>
      <c r="N31" s="32">
        <v>12417</v>
      </c>
      <c r="O31" s="52">
        <f t="shared" si="7"/>
        <v>54526.65121668598</v>
      </c>
      <c r="P31" s="54">
        <v>41453</v>
      </c>
      <c r="Q31" s="38" t="s">
        <v>88</v>
      </c>
      <c r="R31" s="15"/>
    </row>
    <row r="32" spans="1:18" ht="25.5" customHeight="1">
      <c r="A32" s="43">
        <f t="shared" si="8"/>
        <v>25</v>
      </c>
      <c r="B32" s="49" t="s">
        <v>23</v>
      </c>
      <c r="C32" s="4" t="s">
        <v>59</v>
      </c>
      <c r="D32" s="31">
        <v>682</v>
      </c>
      <c r="E32" s="52">
        <f t="shared" si="6"/>
        <v>197.56662804171495</v>
      </c>
      <c r="F32" s="52" t="s">
        <v>14</v>
      </c>
      <c r="G32" s="17" t="s">
        <v>14</v>
      </c>
      <c r="H32" s="31">
        <v>51</v>
      </c>
      <c r="I32" s="31">
        <v>7</v>
      </c>
      <c r="J32" s="29">
        <f>H32/I32</f>
        <v>7.285714285714286</v>
      </c>
      <c r="K32" s="31">
        <v>1</v>
      </c>
      <c r="L32" s="52"/>
      <c r="M32" s="31">
        <v>49530</v>
      </c>
      <c r="N32" s="31">
        <v>3596</v>
      </c>
      <c r="O32" s="52">
        <f t="shared" si="7"/>
        <v>14348.203939745075</v>
      </c>
      <c r="P32" s="54">
        <v>41453</v>
      </c>
      <c r="Q32" s="38" t="s">
        <v>10</v>
      </c>
      <c r="R32" s="15"/>
    </row>
    <row r="33" spans="1:18" ht="25.5" customHeight="1">
      <c r="A33" s="43">
        <f t="shared" si="8"/>
        <v>26</v>
      </c>
      <c r="B33" s="49">
        <v>16</v>
      </c>
      <c r="C33" s="4" t="s">
        <v>35</v>
      </c>
      <c r="D33" s="32">
        <v>650</v>
      </c>
      <c r="E33" s="52">
        <f t="shared" si="6"/>
        <v>188.29663962920046</v>
      </c>
      <c r="F33" s="52">
        <v>3355.5</v>
      </c>
      <c r="G33" s="17">
        <f>(D33-F33)/F33</f>
        <v>-0.8062881835791983</v>
      </c>
      <c r="H33" s="52">
        <v>56</v>
      </c>
      <c r="I33" s="31">
        <v>12</v>
      </c>
      <c r="J33" s="29">
        <f>H33/I33</f>
        <v>4.666666666666667</v>
      </c>
      <c r="K33" s="31">
        <v>4</v>
      </c>
      <c r="L33" s="52">
        <v>7</v>
      </c>
      <c r="M33" s="32">
        <v>243421</v>
      </c>
      <c r="N33" s="52">
        <v>17626</v>
      </c>
      <c r="O33" s="52">
        <f t="shared" si="7"/>
        <v>70515.932792584</v>
      </c>
      <c r="P33" s="54">
        <v>41460</v>
      </c>
      <c r="Q33" s="38" t="s">
        <v>33</v>
      </c>
      <c r="R33" s="15"/>
    </row>
    <row r="34" spans="1:18" ht="25.5" customHeight="1">
      <c r="A34" s="43">
        <f t="shared" si="8"/>
        <v>27</v>
      </c>
      <c r="B34" s="49" t="s">
        <v>60</v>
      </c>
      <c r="C34" s="4" t="s">
        <v>61</v>
      </c>
      <c r="D34" s="32">
        <v>466</v>
      </c>
      <c r="E34" s="52">
        <f t="shared" si="6"/>
        <v>134.99420625724218</v>
      </c>
      <c r="F34" s="52" t="s">
        <v>14</v>
      </c>
      <c r="G34" s="17" t="s">
        <v>14</v>
      </c>
      <c r="H34" s="52">
        <v>43</v>
      </c>
      <c r="I34" s="31">
        <v>2</v>
      </c>
      <c r="J34" s="29">
        <f>H34/I34</f>
        <v>21.5</v>
      </c>
      <c r="K34" s="31">
        <v>1</v>
      </c>
      <c r="L34" s="52"/>
      <c r="M34" s="32">
        <v>466</v>
      </c>
      <c r="N34" s="52">
        <v>43</v>
      </c>
      <c r="O34" s="52">
        <f t="shared" si="7"/>
        <v>134.99420625724218</v>
      </c>
      <c r="P34" s="54">
        <v>41502</v>
      </c>
      <c r="Q34" s="38" t="s">
        <v>55</v>
      </c>
      <c r="R34" s="15"/>
    </row>
    <row r="35" spans="1:18" ht="25.5" customHeight="1">
      <c r="A35" s="43">
        <f t="shared" si="8"/>
        <v>28</v>
      </c>
      <c r="B35" s="49">
        <v>35</v>
      </c>
      <c r="C35" s="4" t="s">
        <v>11</v>
      </c>
      <c r="D35" s="32">
        <v>361</v>
      </c>
      <c r="E35" s="52">
        <f t="shared" si="6"/>
        <v>104.57705677867902</v>
      </c>
      <c r="F35" s="52">
        <v>27</v>
      </c>
      <c r="G35" s="17">
        <f>(D35-F35)/F35</f>
        <v>12.37037037037037</v>
      </c>
      <c r="H35" s="32">
        <v>62</v>
      </c>
      <c r="I35" s="31">
        <v>11</v>
      </c>
      <c r="J35" s="29">
        <f>H35/I35</f>
        <v>5.636363636363637</v>
      </c>
      <c r="K35" s="31">
        <v>2</v>
      </c>
      <c r="L35" s="52">
        <v>62</v>
      </c>
      <c r="M35" s="31">
        <v>1857973.08</v>
      </c>
      <c r="N35" s="31">
        <v>147792</v>
      </c>
      <c r="O35" s="52">
        <f t="shared" si="7"/>
        <v>538230.9038238702</v>
      </c>
      <c r="P35" s="60">
        <v>41075</v>
      </c>
      <c r="Q35" s="38" t="s">
        <v>12</v>
      </c>
      <c r="R35" s="15"/>
    </row>
    <row r="36" spans="1:18" ht="25.5" customHeight="1">
      <c r="A36" s="43">
        <f t="shared" si="8"/>
        <v>29</v>
      </c>
      <c r="B36" s="49" t="s">
        <v>8</v>
      </c>
      <c r="C36" s="4" t="s">
        <v>58</v>
      </c>
      <c r="D36" s="32">
        <v>322</v>
      </c>
      <c r="E36" s="52">
        <f t="shared" si="6"/>
        <v>93.279258400927</v>
      </c>
      <c r="F36" s="52" t="s">
        <v>14</v>
      </c>
      <c r="G36" s="17" t="s">
        <v>14</v>
      </c>
      <c r="H36" s="52">
        <v>30</v>
      </c>
      <c r="I36" s="31">
        <v>2</v>
      </c>
      <c r="J36" s="29">
        <f>H36/I36</f>
        <v>15</v>
      </c>
      <c r="K36" s="31">
        <v>1</v>
      </c>
      <c r="L36" s="52"/>
      <c r="M36" s="32">
        <v>322</v>
      </c>
      <c r="N36" s="52">
        <v>30</v>
      </c>
      <c r="O36" s="52">
        <f t="shared" si="7"/>
        <v>93.279258400927</v>
      </c>
      <c r="P36" s="54">
        <v>41502</v>
      </c>
      <c r="Q36" s="38" t="s">
        <v>55</v>
      </c>
      <c r="R36" s="15"/>
    </row>
    <row r="37" spans="1:18" ht="25.5" customHeight="1">
      <c r="A37" s="43">
        <f t="shared" si="8"/>
        <v>30</v>
      </c>
      <c r="B37" s="49">
        <v>34</v>
      </c>
      <c r="C37" s="4" t="s">
        <v>79</v>
      </c>
      <c r="D37" s="32">
        <v>204</v>
      </c>
      <c r="E37" s="52">
        <f t="shared" si="6"/>
        <v>59.09617612977984</v>
      </c>
      <c r="F37" s="52">
        <v>27</v>
      </c>
      <c r="G37" s="17">
        <f>(D37-F37)/F37</f>
        <v>6.555555555555555</v>
      </c>
      <c r="H37" s="32">
        <v>34</v>
      </c>
      <c r="I37" s="31">
        <v>5</v>
      </c>
      <c r="J37" s="29">
        <f>H37/I37</f>
        <v>6.8</v>
      </c>
      <c r="K37" s="31">
        <v>1</v>
      </c>
      <c r="L37" s="52">
        <v>37</v>
      </c>
      <c r="M37" s="31">
        <v>682558.04</v>
      </c>
      <c r="N37" s="31">
        <v>54878</v>
      </c>
      <c r="O37" s="52">
        <f t="shared" si="7"/>
        <v>197728.2850521437</v>
      </c>
      <c r="P37" s="55">
        <v>41243</v>
      </c>
      <c r="Q37" s="38" t="s">
        <v>78</v>
      </c>
      <c r="R37" s="15"/>
    </row>
    <row r="38" spans="1:17" ht="27" customHeight="1">
      <c r="A38" s="43"/>
      <c r="B38" s="49"/>
      <c r="C38" s="12" t="s">
        <v>74</v>
      </c>
      <c r="D38" s="13">
        <f>SUM(D28:D37)+D26</f>
        <v>573663</v>
      </c>
      <c r="E38" s="56">
        <f>SUM(E28:E37)+E26</f>
        <v>166182.79258400924</v>
      </c>
      <c r="F38" s="13">
        <v>925300.5</v>
      </c>
      <c r="G38" s="14">
        <f>(D38-F38)/F38</f>
        <v>-0.3800251918160641</v>
      </c>
      <c r="H38" s="56">
        <f>SUM(H28:H37)+H26</f>
        <v>42537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23</v>
      </c>
      <c r="C40" s="4" t="s">
        <v>62</v>
      </c>
      <c r="D40" s="32">
        <v>196</v>
      </c>
      <c r="E40" s="52">
        <f aca="true" t="shared" si="9" ref="E40:E49">D40/3.452</f>
        <v>56.77867902665122</v>
      </c>
      <c r="F40" s="52" t="s">
        <v>14</v>
      </c>
      <c r="G40" s="17" t="s">
        <v>14</v>
      </c>
      <c r="H40" s="32">
        <v>33</v>
      </c>
      <c r="I40" s="31">
        <v>5</v>
      </c>
      <c r="J40" s="29">
        <f>H40/I40</f>
        <v>6.6</v>
      </c>
      <c r="K40" s="31">
        <v>1</v>
      </c>
      <c r="L40" s="52">
        <v>107</v>
      </c>
      <c r="M40" s="31">
        <v>1336440.31</v>
      </c>
      <c r="N40" s="31">
        <v>111446</v>
      </c>
      <c r="O40" s="52">
        <f aca="true" t="shared" si="10" ref="O40:O46">M40/3.452</f>
        <v>387149.5683661646</v>
      </c>
      <c r="P40" s="60">
        <v>40760</v>
      </c>
      <c r="Q40" s="38" t="s">
        <v>32</v>
      </c>
      <c r="R40" s="15"/>
    </row>
    <row r="41" spans="1:18" ht="25.5" customHeight="1">
      <c r="A41" s="43">
        <f aca="true" t="shared" si="11" ref="A41:A49">A40+1</f>
        <v>32</v>
      </c>
      <c r="B41" s="49">
        <v>19</v>
      </c>
      <c r="C41" s="4" t="s">
        <v>97</v>
      </c>
      <c r="D41" s="32">
        <v>162</v>
      </c>
      <c r="E41" s="52">
        <f t="shared" si="9"/>
        <v>46.929316338354575</v>
      </c>
      <c r="F41" s="52">
        <v>1564</v>
      </c>
      <c r="G41" s="17">
        <f>(D41-F41)/F41</f>
        <v>-0.8964194373401535</v>
      </c>
      <c r="H41" s="32">
        <v>12</v>
      </c>
      <c r="I41" s="31">
        <v>12</v>
      </c>
      <c r="J41" s="29">
        <f>H41/I41</f>
        <v>1</v>
      </c>
      <c r="K41" s="31">
        <v>1</v>
      </c>
      <c r="L41" s="52">
        <v>6</v>
      </c>
      <c r="M41" s="31">
        <v>51683.5</v>
      </c>
      <c r="N41" s="31">
        <v>3676</v>
      </c>
      <c r="O41" s="52">
        <f>M41/3.452</f>
        <v>14972.04519119351</v>
      </c>
      <c r="P41" s="54">
        <v>41467</v>
      </c>
      <c r="Q41" s="38" t="s">
        <v>98</v>
      </c>
      <c r="R41" s="15"/>
    </row>
    <row r="42" spans="1:18" ht="25.5" customHeight="1">
      <c r="A42" s="43">
        <f t="shared" si="11"/>
        <v>33</v>
      </c>
      <c r="B42" s="49">
        <v>27</v>
      </c>
      <c r="C42" s="4" t="s">
        <v>18</v>
      </c>
      <c r="D42" s="32">
        <v>106</v>
      </c>
      <c r="E42" s="52">
        <f t="shared" si="9"/>
        <v>30.70683661645423</v>
      </c>
      <c r="F42" s="52">
        <v>384</v>
      </c>
      <c r="G42" s="17">
        <f>(D42-F42)/F42</f>
        <v>-0.7239583333333334</v>
      </c>
      <c r="H42" s="32">
        <v>8</v>
      </c>
      <c r="I42" s="31">
        <v>2</v>
      </c>
      <c r="J42" s="29">
        <f>H42/I42</f>
        <v>4</v>
      </c>
      <c r="K42" s="31">
        <v>1</v>
      </c>
      <c r="L42" s="52"/>
      <c r="M42" s="32">
        <v>28910</v>
      </c>
      <c r="N42" s="32">
        <v>2504</v>
      </c>
      <c r="O42" s="52">
        <f t="shared" si="10"/>
        <v>8374.855156431055</v>
      </c>
      <c r="P42" s="54">
        <v>41369</v>
      </c>
      <c r="Q42" s="38" t="s">
        <v>19</v>
      </c>
      <c r="R42" s="15"/>
    </row>
    <row r="43" spans="1:18" ht="25.5" customHeight="1">
      <c r="A43" s="43">
        <f t="shared" si="11"/>
        <v>34</v>
      </c>
      <c r="B43" s="49">
        <v>33</v>
      </c>
      <c r="C43" s="4" t="s">
        <v>20</v>
      </c>
      <c r="D43" s="32">
        <v>96</v>
      </c>
      <c r="E43" s="52">
        <f t="shared" si="9"/>
        <v>27.809965237543455</v>
      </c>
      <c r="F43" s="52">
        <v>150</v>
      </c>
      <c r="G43" s="17">
        <f>(D43-F43)/F43</f>
        <v>-0.36</v>
      </c>
      <c r="H43" s="32">
        <v>17</v>
      </c>
      <c r="I43" s="31">
        <v>6</v>
      </c>
      <c r="J43" s="29">
        <f>H43/I43</f>
        <v>2.8333333333333335</v>
      </c>
      <c r="K43" s="31">
        <v>1</v>
      </c>
      <c r="L43" s="52">
        <v>75</v>
      </c>
      <c r="M43" s="31">
        <v>833614.3</v>
      </c>
      <c r="N43" s="31">
        <v>67469</v>
      </c>
      <c r="O43" s="52">
        <f t="shared" si="10"/>
        <v>241487.34067207418</v>
      </c>
      <c r="P43" s="60">
        <v>40984</v>
      </c>
      <c r="Q43" s="38" t="s">
        <v>21</v>
      </c>
      <c r="R43" s="15"/>
    </row>
    <row r="44" spans="1:18" ht="25.5" customHeight="1">
      <c r="A44" s="43">
        <f t="shared" si="11"/>
        <v>35</v>
      </c>
      <c r="B44" s="49">
        <v>21</v>
      </c>
      <c r="C44" s="4" t="s">
        <v>71</v>
      </c>
      <c r="D44" s="32">
        <v>88</v>
      </c>
      <c r="E44" s="52">
        <f t="shared" si="9"/>
        <v>25.492468134414832</v>
      </c>
      <c r="F44" s="52">
        <v>708</v>
      </c>
      <c r="G44" s="17">
        <f>(D44-F44)/F44</f>
        <v>-0.8757062146892656</v>
      </c>
      <c r="H44" s="32">
        <v>9</v>
      </c>
      <c r="I44" s="31">
        <v>1</v>
      </c>
      <c r="J44" s="29">
        <f>H44/I44</f>
        <v>9</v>
      </c>
      <c r="K44" s="31">
        <v>1</v>
      </c>
      <c r="L44" s="52">
        <v>22</v>
      </c>
      <c r="M44" s="32">
        <v>1384333.2</v>
      </c>
      <c r="N44" s="32">
        <v>107262</v>
      </c>
      <c r="O44" s="52">
        <f t="shared" si="10"/>
        <v>401023.52259559673</v>
      </c>
      <c r="P44" s="53">
        <v>40990</v>
      </c>
      <c r="Q44" s="38" t="s">
        <v>69</v>
      </c>
      <c r="R44" s="15"/>
    </row>
    <row r="45" spans="1:18" ht="25.5" customHeight="1">
      <c r="A45" s="43">
        <f t="shared" si="11"/>
        <v>36</v>
      </c>
      <c r="B45" s="49">
        <v>22</v>
      </c>
      <c r="C45" s="4" t="s">
        <v>66</v>
      </c>
      <c r="D45" s="32">
        <v>60</v>
      </c>
      <c r="E45" s="52">
        <f t="shared" si="9"/>
        <v>17.381228273464657</v>
      </c>
      <c r="F45" s="52">
        <v>684</v>
      </c>
      <c r="G45" s="17">
        <f>(D45-F45)/F45</f>
        <v>-0.9122807017543859</v>
      </c>
      <c r="H45" s="32">
        <v>11</v>
      </c>
      <c r="I45" s="31">
        <v>1</v>
      </c>
      <c r="J45" s="29">
        <f>H45/I45</f>
        <v>11</v>
      </c>
      <c r="K45" s="31">
        <v>1</v>
      </c>
      <c r="L45" s="52">
        <v>102</v>
      </c>
      <c r="M45" s="31">
        <v>314343</v>
      </c>
      <c r="N45" s="31">
        <v>32990</v>
      </c>
      <c r="O45" s="52">
        <f t="shared" si="10"/>
        <v>91061.12398609502</v>
      </c>
      <c r="P45" s="54">
        <v>40797</v>
      </c>
      <c r="Q45" s="61" t="s">
        <v>32</v>
      </c>
      <c r="R45" s="15"/>
    </row>
    <row r="46" spans="1:18" ht="25.5" customHeight="1">
      <c r="A46" s="43">
        <f t="shared" si="11"/>
        <v>37</v>
      </c>
      <c r="B46" s="49">
        <v>28</v>
      </c>
      <c r="C46" s="57" t="s">
        <v>94</v>
      </c>
      <c r="D46" s="32">
        <v>53</v>
      </c>
      <c r="E46" s="52">
        <f t="shared" si="9"/>
        <v>15.353418308227115</v>
      </c>
      <c r="F46" s="52">
        <v>368</v>
      </c>
      <c r="G46" s="17">
        <f>(D46-F46)/F46</f>
        <v>-0.8559782608695652</v>
      </c>
      <c r="H46" s="32">
        <v>9</v>
      </c>
      <c r="I46" s="31">
        <v>3</v>
      </c>
      <c r="J46" s="29">
        <f>H46/I46</f>
        <v>3</v>
      </c>
      <c r="K46" s="31">
        <v>1</v>
      </c>
      <c r="L46" s="52">
        <v>87</v>
      </c>
      <c r="M46" s="32">
        <v>2185796.5</v>
      </c>
      <c r="N46" s="32">
        <v>158330</v>
      </c>
      <c r="O46" s="52">
        <f t="shared" si="10"/>
        <v>633197.1320973348</v>
      </c>
      <c r="P46" s="54">
        <v>40900</v>
      </c>
      <c r="Q46" s="58" t="s">
        <v>95</v>
      </c>
      <c r="R46" s="15"/>
    </row>
    <row r="47" spans="1:18" ht="25.5" customHeight="1">
      <c r="A47" s="43">
        <f t="shared" si="11"/>
        <v>38</v>
      </c>
      <c r="B47" s="49">
        <v>24</v>
      </c>
      <c r="C47" s="4" t="s">
        <v>36</v>
      </c>
      <c r="D47" s="32">
        <v>48</v>
      </c>
      <c r="E47" s="52">
        <f t="shared" si="9"/>
        <v>13.904982618771728</v>
      </c>
      <c r="F47" s="52">
        <v>491</v>
      </c>
      <c r="G47" s="17">
        <f>(D47-F47)/F47</f>
        <v>-0.9022403258655805</v>
      </c>
      <c r="H47" s="32">
        <v>8</v>
      </c>
      <c r="I47" s="31">
        <v>2</v>
      </c>
      <c r="J47" s="29">
        <f>H47/I47</f>
        <v>4</v>
      </c>
      <c r="K47" s="31">
        <v>1</v>
      </c>
      <c r="L47" s="52">
        <v>8</v>
      </c>
      <c r="M47" s="31">
        <v>282255.3</v>
      </c>
      <c r="N47" s="31">
        <v>17812</v>
      </c>
      <c r="O47" s="52">
        <f>M47/3.452</f>
        <v>81765.73001158748</v>
      </c>
      <c r="P47" s="54">
        <v>41453</v>
      </c>
      <c r="Q47" s="38" t="s">
        <v>83</v>
      </c>
      <c r="R47" s="15"/>
    </row>
    <row r="48" spans="1:18" ht="25.5" customHeight="1">
      <c r="A48" s="43">
        <f t="shared" si="11"/>
        <v>39</v>
      </c>
      <c r="B48" s="49">
        <v>29</v>
      </c>
      <c r="C48" s="4" t="s">
        <v>96</v>
      </c>
      <c r="D48" s="31">
        <v>48</v>
      </c>
      <c r="E48" s="52">
        <f t="shared" si="9"/>
        <v>13.904982618771728</v>
      </c>
      <c r="F48" s="52">
        <v>288</v>
      </c>
      <c r="G48" s="17">
        <f>(D48-F48)/F48</f>
        <v>-0.8333333333333334</v>
      </c>
      <c r="H48" s="31">
        <v>8</v>
      </c>
      <c r="I48" s="59">
        <v>2</v>
      </c>
      <c r="J48" s="29">
        <f>H48/I48</f>
        <v>4</v>
      </c>
      <c r="K48" s="31">
        <v>1</v>
      </c>
      <c r="L48" s="52">
        <v>10</v>
      </c>
      <c r="M48" s="31">
        <v>250769.4</v>
      </c>
      <c r="N48" s="31">
        <v>19619</v>
      </c>
      <c r="O48" s="52">
        <f>M48/3.452</f>
        <v>72644.6697566628</v>
      </c>
      <c r="P48" s="54">
        <v>41439</v>
      </c>
      <c r="Q48" s="38" t="s">
        <v>17</v>
      </c>
      <c r="R48" s="15"/>
    </row>
    <row r="49" spans="1:18" ht="25.5" customHeight="1">
      <c r="A49" s="43">
        <f t="shared" si="11"/>
        <v>40</v>
      </c>
      <c r="B49" s="49">
        <v>30</v>
      </c>
      <c r="C49" s="4" t="s">
        <v>24</v>
      </c>
      <c r="D49" s="32">
        <v>32</v>
      </c>
      <c r="E49" s="52">
        <f t="shared" si="9"/>
        <v>9.269988412514484</v>
      </c>
      <c r="F49" s="52">
        <v>264</v>
      </c>
      <c r="G49" s="17">
        <f>(D49-F49)/F49</f>
        <v>-0.8787878787878788</v>
      </c>
      <c r="H49" s="32">
        <v>3</v>
      </c>
      <c r="I49" s="31">
        <v>2</v>
      </c>
      <c r="J49" s="29">
        <f>H49/I49</f>
        <v>1.5</v>
      </c>
      <c r="K49" s="31">
        <v>1</v>
      </c>
      <c r="L49" s="52"/>
      <c r="M49" s="31">
        <v>44731</v>
      </c>
      <c r="N49" s="31">
        <v>3371</v>
      </c>
      <c r="O49" s="52">
        <f>M49/3.452</f>
        <v>12957.995365005794</v>
      </c>
      <c r="P49" s="54">
        <v>41369</v>
      </c>
      <c r="Q49" s="38" t="s">
        <v>25</v>
      </c>
      <c r="R49" s="15"/>
    </row>
    <row r="50" spans="1:17" ht="27" customHeight="1">
      <c r="A50" s="43"/>
      <c r="B50" s="49"/>
      <c r="C50" s="12" t="s">
        <v>93</v>
      </c>
      <c r="D50" s="56">
        <f>SUM(D40:D49)+D38</f>
        <v>574552</v>
      </c>
      <c r="E50" s="56">
        <f>SUM(E40:E49)+E38</f>
        <v>166440.3244495944</v>
      </c>
      <c r="F50" s="56">
        <v>925816.5</v>
      </c>
      <c r="G50" s="14">
        <f>(D50-F50)/F50</f>
        <v>-0.37941049873274024</v>
      </c>
      <c r="H50" s="56">
        <f>SUM(H40:H49)+H38</f>
        <v>42655</v>
      </c>
      <c r="I50" s="56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49" t="s">
        <v>63</v>
      </c>
      <c r="C52" s="4" t="s">
        <v>64</v>
      </c>
      <c r="D52" s="32">
        <v>22</v>
      </c>
      <c r="E52" s="52">
        <f>D52/3.452</f>
        <v>6.373117033603708</v>
      </c>
      <c r="F52" s="52" t="s">
        <v>14</v>
      </c>
      <c r="G52" s="17" t="s">
        <v>47</v>
      </c>
      <c r="H52" s="32">
        <v>4</v>
      </c>
      <c r="I52" s="31">
        <v>1</v>
      </c>
      <c r="J52" s="29">
        <f>H52/I52</f>
        <v>4</v>
      </c>
      <c r="K52" s="31">
        <v>1</v>
      </c>
      <c r="L52" s="52">
        <v>32</v>
      </c>
      <c r="M52" s="32">
        <v>627939.49</v>
      </c>
      <c r="N52" s="32">
        <v>50332</v>
      </c>
      <c r="O52" s="52">
        <f>M52/3.452</f>
        <v>181905.99362688296</v>
      </c>
      <c r="P52" s="54">
        <v>41285</v>
      </c>
      <c r="Q52" s="38" t="s">
        <v>65</v>
      </c>
      <c r="R52" s="1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2013-08-26T10:21:00Z</dcterms:modified>
  <cp:category/>
  <cp:version/>
  <cp:contentType/>
  <cp:contentStatus/>
</cp:coreProperties>
</file>