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630" windowWidth="27450" windowHeight="1290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<sst xmlns="http://schemas.openxmlformats.org/spreadsheetml/2006/main" count="235" uniqueCount="82">
  <si>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</si>
  <si>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</si>
  <si>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</si>
  <si>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</si>
  <si>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</si>
  <si>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</si>
  <si>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</si>
  <si>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</si>
  <si>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</si>
  <si>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</si>
  <si>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</si>
  <si>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</si>
  <si>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</si>
  <si>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</si>
  <si>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</si>
  <si>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</si>
  <si>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</si>
  <si>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</si>
  <si>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</si>
  <si>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</si>
  <si>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</si>
  <si>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</si>
  <si>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</si>
  <si>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</si>
  <si>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</si>
  <si>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</si>
  <si>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</si>
  <si>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</si>
  <si>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</si>
  <si>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</si>
  <si>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</si>
  <si>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</si>
  <si>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</si>
  <si>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</si>
  <si>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</si>
  <si>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</si>
  <si>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</si>
  <si>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</si>
  <si>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</si>
  <si>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</si>
  <si>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</si>
  <si>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</si>
  <si>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</si>
  <si>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</si>
  <si>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</si>
  <si>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</si>
  <si>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IND</t>
  </si>
  <si>
    <t>CF</t>
  </si>
  <si>
    <t>FOX</t>
  </si>
  <si>
    <t>UNI</t>
  </si>
  <si>
    <t>New</t>
  </si>
  <si>
    <t>BVI</t>
  </si>
  <si>
    <t>CENEX</t>
  </si>
  <si>
    <t>SONY</t>
  </si>
  <si>
    <t>NOW YOU SEE ME</t>
  </si>
  <si>
    <t>MOJSTRI ILUZIJ</t>
  </si>
  <si>
    <t>POŠASTI Z UNIVERZE 3D</t>
  </si>
  <si>
    <t>MONSTERS UNIVERSITY 3D</t>
  </si>
  <si>
    <t>LONE RANGER</t>
  </si>
  <si>
    <t>OSAMLJENI JEZDEC</t>
  </si>
  <si>
    <t>HEAT</t>
  </si>
  <si>
    <t>DRZNI PAR</t>
  </si>
  <si>
    <t>PR'KONC SVETA</t>
  </si>
  <si>
    <t>WHITE HOUSE DOWN</t>
  </si>
  <si>
    <t>NAPAD NA BELO HIŠO</t>
  </si>
  <si>
    <t>THE WORLD'S END</t>
  </si>
  <si>
    <t>THE PURGE</t>
  </si>
  <si>
    <t>OČIŠČENJE</t>
  </si>
  <si>
    <t>GROWN UPS 2</t>
  </si>
  <si>
    <t>ODRASLI 2</t>
  </si>
  <si>
    <t>WOLVERINE</t>
  </si>
  <si>
    <t>2 - Aug</t>
  </si>
  <si>
    <t>4 - Aug</t>
  </si>
  <si>
    <t>1 - Aug</t>
  </si>
  <si>
    <t>7 - Aug</t>
  </si>
  <si>
    <t>THE SMURFS 2 3D</t>
  </si>
  <si>
    <t>COMPANY YOU KEEP, The</t>
  </si>
  <si>
    <t>ZAKON MOLKA</t>
  </si>
  <si>
    <t>Fivia</t>
  </si>
  <si>
    <t>BYZANTIUM</t>
  </si>
  <si>
    <t>Cinemania</t>
  </si>
  <si>
    <t>SMRKCI 2 3D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</si>
</sst>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  <numFmt numFmtId="203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34" fillId="2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30" borderId="7" applyNumberFormat="0" applyAlignment="0" applyProtection="0"/>
    <xf numFmtId="0" fontId="44" fillId="21" borderId="8" applyNumberFormat="0" applyAlignment="0" applyProtection="0"/>
    <xf numFmtId="0" fontId="45" fillId="31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43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29" xfId="0" applyNumberFormat="1" applyFont="1" applyFill="1" applyBorder="1" applyAlignment="1">
      <alignment horizontal="right"/>
    </xf>
    <xf numFmtId="3" fontId="6" fillId="0" borderId="36" xfId="0" applyNumberFormat="1" applyFont="1" applyBorder="1" applyAlignment="1">
      <alignment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37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Border="1" applyAlignment="1" quotePrefix="1">
      <alignment horizontal="right"/>
    </xf>
    <xf numFmtId="3" fontId="6" fillId="0" borderId="12" xfId="0" applyNumberFormat="1" applyFont="1" applyBorder="1" applyAlignment="1" quotePrefix="1">
      <alignment horizontal="right"/>
    </xf>
    <xf numFmtId="3" fontId="6" fillId="0" borderId="12" xfId="0" applyNumberFormat="1" applyFont="1" applyFill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0" fontId="5" fillId="0" borderId="12" xfId="0" applyFont="1" applyBorder="1" applyAlignment="1">
      <alignment horizontal="center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A4">
      <selection activeCell="Y21" sqref="Y21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7.57421875" style="28" hidden="1" customWidth="1"/>
    <col min="22" max="22" width="8.574218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6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92" t="s">
        <v>1</v>
      </c>
      <c r="D4" s="93"/>
      <c r="E4" s="8"/>
      <c r="F4" s="8"/>
      <c r="G4" s="19" t="s">
        <v>2</v>
      </c>
      <c r="H4" s="20"/>
      <c r="I4" s="20"/>
      <c r="J4" s="20"/>
      <c r="K4" s="78" t="s">
        <v>71</v>
      </c>
      <c r="L4" s="20"/>
      <c r="M4" s="79" t="s">
        <v>72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0.7492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77" t="s">
        <v>73</v>
      </c>
      <c r="L5" s="7"/>
      <c r="M5" s="80" t="s">
        <v>74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31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85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85">
        <v>41493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 t="s">
        <v>50</v>
      </c>
      <c r="C14" s="4" t="s">
        <v>75</v>
      </c>
      <c r="D14" s="4" t="s">
        <v>81</v>
      </c>
      <c r="E14" s="15" t="s">
        <v>53</v>
      </c>
      <c r="F14" s="15" t="s">
        <v>47</v>
      </c>
      <c r="G14" s="37">
        <v>1</v>
      </c>
      <c r="H14" s="37">
        <v>21</v>
      </c>
      <c r="I14" s="22">
        <v>69724</v>
      </c>
      <c r="J14" s="22"/>
      <c r="K14" s="96">
        <v>12214</v>
      </c>
      <c r="L14" s="96"/>
      <c r="M14" s="64"/>
      <c r="N14" s="14">
        <f>I14/H14</f>
        <v>3320.190476190476</v>
      </c>
      <c r="O14" s="73">
        <v>21</v>
      </c>
      <c r="P14" s="22">
        <v>148812</v>
      </c>
      <c r="Q14" s="22"/>
      <c r="R14" s="22">
        <v>28739</v>
      </c>
      <c r="S14" s="22"/>
      <c r="T14" s="64"/>
      <c r="U14" s="74">
        <v>10486</v>
      </c>
      <c r="V14" s="14">
        <f>P14/O14</f>
        <v>7086.285714285715</v>
      </c>
      <c r="W14" s="74">
        <f>SUM(U14,P14)</f>
        <v>159298</v>
      </c>
      <c r="X14" s="74">
        <v>2045</v>
      </c>
      <c r="Y14" s="75">
        <f>SUM(X14,R14)</f>
        <v>30784</v>
      </c>
    </row>
    <row r="15" spans="1:25" ht="12.75">
      <c r="A15" s="72">
        <v>2</v>
      </c>
      <c r="B15" s="72">
        <v>1</v>
      </c>
      <c r="C15" s="4" t="s">
        <v>68</v>
      </c>
      <c r="D15" s="4" t="s">
        <v>69</v>
      </c>
      <c r="E15" s="15" t="s">
        <v>53</v>
      </c>
      <c r="F15" s="15" t="s">
        <v>47</v>
      </c>
      <c r="G15" s="37">
        <v>2</v>
      </c>
      <c r="H15" s="37">
        <v>11</v>
      </c>
      <c r="I15" s="14">
        <v>13913</v>
      </c>
      <c r="J15" s="14">
        <v>18727</v>
      </c>
      <c r="K15" s="22">
        <v>2538</v>
      </c>
      <c r="L15" s="22">
        <v>3383</v>
      </c>
      <c r="M15" s="64">
        <f>(I15/J15*100)-100</f>
        <v>-25.706199604848607</v>
      </c>
      <c r="N15" s="14">
        <f>I15/H15</f>
        <v>1264.8181818181818</v>
      </c>
      <c r="O15" s="37">
        <v>11</v>
      </c>
      <c r="P15" s="22">
        <v>29705</v>
      </c>
      <c r="Q15" s="22">
        <v>41617</v>
      </c>
      <c r="R15" s="22">
        <v>6227</v>
      </c>
      <c r="S15" s="22">
        <v>8683</v>
      </c>
      <c r="T15" s="64">
        <f>(P15/Q15*100)-100</f>
        <v>-28.6229185188745</v>
      </c>
      <c r="U15" s="74">
        <v>42962</v>
      </c>
      <c r="V15" s="14">
        <f>P15/O15</f>
        <v>2700.4545454545455</v>
      </c>
      <c r="W15" s="74">
        <f>SUM(U15,P15)</f>
        <v>72667</v>
      </c>
      <c r="X15" s="74">
        <v>8931</v>
      </c>
      <c r="Y15" s="75">
        <f>SUM(X15,R15)</f>
        <v>15158</v>
      </c>
    </row>
    <row r="16" spans="1:25" ht="12.75">
      <c r="A16" s="72">
        <v>3</v>
      </c>
      <c r="B16" s="72">
        <v>2</v>
      </c>
      <c r="C16" s="4" t="s">
        <v>70</v>
      </c>
      <c r="D16" s="4" t="s">
        <v>70</v>
      </c>
      <c r="E16" s="15" t="s">
        <v>48</v>
      </c>
      <c r="F16" s="15" t="s">
        <v>42</v>
      </c>
      <c r="G16" s="37">
        <v>2</v>
      </c>
      <c r="H16" s="37">
        <v>11</v>
      </c>
      <c r="I16" s="24">
        <v>6406</v>
      </c>
      <c r="J16" s="24">
        <v>9378</v>
      </c>
      <c r="K16" s="98">
        <v>1121</v>
      </c>
      <c r="L16" s="98">
        <v>1634</v>
      </c>
      <c r="M16" s="64">
        <f>(I16/J16*100)-100</f>
        <v>-31.69119215184473</v>
      </c>
      <c r="N16" s="14">
        <f>I16/H16</f>
        <v>582.3636363636364</v>
      </c>
      <c r="O16" s="38">
        <v>11</v>
      </c>
      <c r="P16" s="14">
        <v>13802</v>
      </c>
      <c r="Q16" s="14">
        <v>20955</v>
      </c>
      <c r="R16" s="14">
        <v>2702</v>
      </c>
      <c r="S16" s="14">
        <v>4116</v>
      </c>
      <c r="T16" s="64">
        <f>(P16/Q16*100)-100</f>
        <v>-34.13505130040562</v>
      </c>
      <c r="U16" s="74">
        <v>20955</v>
      </c>
      <c r="V16" s="14">
        <f>P16/O16</f>
        <v>1254.7272727272727</v>
      </c>
      <c r="W16" s="74">
        <f>SUM(U16,P16)</f>
        <v>34757</v>
      </c>
      <c r="X16" s="74">
        <v>4116</v>
      </c>
      <c r="Y16" s="75">
        <f>SUM(X16,R16)</f>
        <v>6818</v>
      </c>
    </row>
    <row r="17" spans="1:25" ht="12.75">
      <c r="A17" s="72">
        <v>4</v>
      </c>
      <c r="B17" s="72">
        <v>5</v>
      </c>
      <c r="C17" s="4" t="s">
        <v>60</v>
      </c>
      <c r="D17" s="4" t="s">
        <v>61</v>
      </c>
      <c r="E17" s="15" t="s">
        <v>48</v>
      </c>
      <c r="F17" s="15" t="s">
        <v>42</v>
      </c>
      <c r="G17" s="37">
        <v>4</v>
      </c>
      <c r="H17" s="37">
        <v>9</v>
      </c>
      <c r="I17" s="24">
        <v>2191</v>
      </c>
      <c r="J17" s="24">
        <v>3192</v>
      </c>
      <c r="K17" s="91">
        <v>393</v>
      </c>
      <c r="L17" s="91">
        <v>578</v>
      </c>
      <c r="M17" s="64">
        <f>(I17/J17*100)-100</f>
        <v>-31.359649122807014</v>
      </c>
      <c r="N17" s="14">
        <f>I17/H17</f>
        <v>243.44444444444446</v>
      </c>
      <c r="O17" s="73">
        <v>9</v>
      </c>
      <c r="P17" s="14">
        <v>4829</v>
      </c>
      <c r="Q17" s="14">
        <v>7603</v>
      </c>
      <c r="R17" s="14">
        <v>961</v>
      </c>
      <c r="S17" s="14">
        <v>1581</v>
      </c>
      <c r="T17" s="64">
        <f>(P17/Q17*100)-100</f>
        <v>-36.48559779034591</v>
      </c>
      <c r="U17" s="95">
        <v>46047</v>
      </c>
      <c r="V17" s="24">
        <f>P17/O17</f>
        <v>536.5555555555555</v>
      </c>
      <c r="W17" s="74">
        <f>SUM(U17,P17)</f>
        <v>50876</v>
      </c>
      <c r="X17" s="74">
        <v>9376</v>
      </c>
      <c r="Y17" s="75">
        <f>SUM(X17,R17)</f>
        <v>10337</v>
      </c>
    </row>
    <row r="18" spans="1:25" ht="13.5" customHeight="1">
      <c r="A18" s="72">
        <v>5</v>
      </c>
      <c r="B18" s="72">
        <v>4</v>
      </c>
      <c r="C18" s="89" t="s">
        <v>66</v>
      </c>
      <c r="D18" s="89" t="s">
        <v>67</v>
      </c>
      <c r="E18" s="15" t="s">
        <v>49</v>
      </c>
      <c r="F18" s="15" t="s">
        <v>36</v>
      </c>
      <c r="G18" s="37">
        <v>2</v>
      </c>
      <c r="H18" s="37">
        <v>8</v>
      </c>
      <c r="I18" s="14">
        <v>2137</v>
      </c>
      <c r="J18" s="14">
        <v>3522</v>
      </c>
      <c r="K18" s="24">
        <v>401</v>
      </c>
      <c r="L18" s="24">
        <v>640</v>
      </c>
      <c r="M18" s="64">
        <f>(I18/J18*100)-100</f>
        <v>-39.324247586598524</v>
      </c>
      <c r="N18" s="14">
        <f>I18/H18</f>
        <v>267.125</v>
      </c>
      <c r="O18" s="37">
        <v>8</v>
      </c>
      <c r="P18" s="14">
        <v>4524</v>
      </c>
      <c r="Q18" s="14">
        <v>8412</v>
      </c>
      <c r="R18" s="14">
        <v>967</v>
      </c>
      <c r="S18" s="14">
        <v>1737</v>
      </c>
      <c r="T18" s="64">
        <f>(P18/Q18*100)-100</f>
        <v>-46.21968616262482</v>
      </c>
      <c r="U18" s="95">
        <v>8412</v>
      </c>
      <c r="V18" s="14">
        <f>P18/O18</f>
        <v>565.5</v>
      </c>
      <c r="W18" s="74">
        <f>SUM(U18,P18)</f>
        <v>12936</v>
      </c>
      <c r="X18" s="74">
        <v>1947</v>
      </c>
      <c r="Y18" s="75">
        <f>SUM(X18,R18)</f>
        <v>2914</v>
      </c>
    </row>
    <row r="19" spans="1:25" ht="12.75">
      <c r="A19" s="72">
        <v>6</v>
      </c>
      <c r="B19" s="72">
        <v>12</v>
      </c>
      <c r="C19" s="4" t="s">
        <v>54</v>
      </c>
      <c r="D19" s="4" t="s">
        <v>55</v>
      </c>
      <c r="E19" s="15" t="s">
        <v>46</v>
      </c>
      <c r="F19" s="15" t="s">
        <v>42</v>
      </c>
      <c r="G19" s="37">
        <v>8</v>
      </c>
      <c r="H19" s="37">
        <v>9</v>
      </c>
      <c r="I19" s="24">
        <v>1603</v>
      </c>
      <c r="J19" s="24">
        <v>1250</v>
      </c>
      <c r="K19" s="14">
        <v>271</v>
      </c>
      <c r="L19" s="14">
        <v>218</v>
      </c>
      <c r="M19" s="64">
        <f>(I19/J19*100)-100</f>
        <v>28.24000000000001</v>
      </c>
      <c r="N19" s="14">
        <f>I19/H19</f>
        <v>178.11111111111111</v>
      </c>
      <c r="O19" s="73">
        <v>9</v>
      </c>
      <c r="P19" s="14">
        <v>3762</v>
      </c>
      <c r="Q19" s="14">
        <v>3461</v>
      </c>
      <c r="R19" s="14">
        <v>686</v>
      </c>
      <c r="S19" s="14">
        <v>644</v>
      </c>
      <c r="T19" s="64">
        <f>(P19/Q19*100)-100</f>
        <v>8.696908407974576</v>
      </c>
      <c r="U19" s="74">
        <v>78383</v>
      </c>
      <c r="V19" s="14">
        <f>P19/O19</f>
        <v>418</v>
      </c>
      <c r="W19" s="74">
        <f>SUM(U19,P19)</f>
        <v>82145</v>
      </c>
      <c r="X19" s="74">
        <v>15052</v>
      </c>
      <c r="Y19" s="75">
        <f>SUM(X19,R19)</f>
        <v>15738</v>
      </c>
    </row>
    <row r="20" spans="1:25" ht="12.75">
      <c r="A20" s="72">
        <v>7</v>
      </c>
      <c r="B20" s="72" t="s">
        <v>50</v>
      </c>
      <c r="C20" s="89" t="s">
        <v>76</v>
      </c>
      <c r="D20" s="89" t="s">
        <v>77</v>
      </c>
      <c r="E20" s="15" t="s">
        <v>46</v>
      </c>
      <c r="F20" s="15" t="s">
        <v>78</v>
      </c>
      <c r="G20" s="37">
        <v>1</v>
      </c>
      <c r="H20" s="37">
        <v>9</v>
      </c>
      <c r="I20" s="24">
        <v>1955</v>
      </c>
      <c r="J20" s="24"/>
      <c r="K20" s="14">
        <v>333</v>
      </c>
      <c r="L20" s="14"/>
      <c r="M20" s="64"/>
      <c r="N20" s="14">
        <f>I20/H20</f>
        <v>217.22222222222223</v>
      </c>
      <c r="O20" s="73">
        <v>9</v>
      </c>
      <c r="P20" s="14">
        <v>3729</v>
      </c>
      <c r="Q20" s="14"/>
      <c r="R20" s="14">
        <v>712</v>
      </c>
      <c r="S20" s="14"/>
      <c r="T20" s="64"/>
      <c r="U20" s="74"/>
      <c r="V20" s="14">
        <f>P20/O20</f>
        <v>414.3333333333333</v>
      </c>
      <c r="W20" s="74">
        <f>SUM(U20,P20)</f>
        <v>3729</v>
      </c>
      <c r="X20" s="74"/>
      <c r="Y20" s="75">
        <f>SUM(X20,R20)</f>
        <v>712</v>
      </c>
    </row>
    <row r="21" spans="1:25" ht="12.75">
      <c r="A21" s="72">
        <v>8</v>
      </c>
      <c r="B21" s="72">
        <v>8</v>
      </c>
      <c r="C21" s="4" t="s">
        <v>58</v>
      </c>
      <c r="D21" s="4" t="s">
        <v>59</v>
      </c>
      <c r="E21" s="15" t="s">
        <v>51</v>
      </c>
      <c r="F21" s="15" t="s">
        <v>52</v>
      </c>
      <c r="G21" s="37">
        <v>5</v>
      </c>
      <c r="H21" s="37">
        <v>10</v>
      </c>
      <c r="I21" s="14">
        <v>1435</v>
      </c>
      <c r="J21" s="14">
        <v>2176</v>
      </c>
      <c r="K21" s="14">
        <v>249</v>
      </c>
      <c r="L21" s="14">
        <v>375</v>
      </c>
      <c r="M21" s="64">
        <f>(I21/J21*100)-100</f>
        <v>-34.05330882352942</v>
      </c>
      <c r="N21" s="14">
        <f>I21/H21</f>
        <v>143.5</v>
      </c>
      <c r="O21" s="38">
        <v>10</v>
      </c>
      <c r="P21" s="14">
        <v>3449</v>
      </c>
      <c r="Q21" s="14">
        <v>5292</v>
      </c>
      <c r="R21" s="14">
        <v>682</v>
      </c>
      <c r="S21" s="14">
        <v>1037</v>
      </c>
      <c r="T21" s="64">
        <f>(P21/Q21*100)-100</f>
        <v>-34.82615268329555</v>
      </c>
      <c r="U21" s="74">
        <v>57622</v>
      </c>
      <c r="V21" s="14">
        <f>P21/O21</f>
        <v>344.9</v>
      </c>
      <c r="W21" s="74">
        <f>SUM(U21,P21)</f>
        <v>61071</v>
      </c>
      <c r="X21" s="74">
        <v>11331</v>
      </c>
      <c r="Y21" s="75">
        <f>SUM(X21,R21)</f>
        <v>12013</v>
      </c>
    </row>
    <row r="22" spans="1:25" ht="12.75">
      <c r="A22" s="72">
        <v>9</v>
      </c>
      <c r="B22" s="72">
        <v>7</v>
      </c>
      <c r="C22" s="4" t="s">
        <v>63</v>
      </c>
      <c r="D22" s="4" t="s">
        <v>64</v>
      </c>
      <c r="E22" s="15" t="s">
        <v>53</v>
      </c>
      <c r="F22" s="15" t="s">
        <v>47</v>
      </c>
      <c r="G22" s="37">
        <v>3</v>
      </c>
      <c r="H22" s="37">
        <v>7</v>
      </c>
      <c r="I22" s="24">
        <v>1477</v>
      </c>
      <c r="J22" s="24">
        <v>2402</v>
      </c>
      <c r="K22" s="97">
        <v>255</v>
      </c>
      <c r="L22" s="97">
        <v>407</v>
      </c>
      <c r="M22" s="64">
        <f>(I22/J22*100)-100</f>
        <v>-38.509575353871774</v>
      </c>
      <c r="N22" s="14">
        <f>I22/H22</f>
        <v>211</v>
      </c>
      <c r="O22" s="73">
        <v>7</v>
      </c>
      <c r="P22" s="22">
        <v>3169</v>
      </c>
      <c r="Q22" s="22">
        <v>4753</v>
      </c>
      <c r="R22" s="22">
        <v>632</v>
      </c>
      <c r="S22" s="22">
        <v>939</v>
      </c>
      <c r="T22" s="64">
        <f>(P22/Q22*100)-100</f>
        <v>-33.32632021880917</v>
      </c>
      <c r="U22" s="74">
        <v>17539</v>
      </c>
      <c r="V22" s="14">
        <f>P22/O22</f>
        <v>452.7142857142857</v>
      </c>
      <c r="W22" s="74">
        <f>SUM(U22,P22)</f>
        <v>20708</v>
      </c>
      <c r="X22" s="74">
        <v>3482</v>
      </c>
      <c r="Y22" s="75">
        <f>SUM(X22,R22)</f>
        <v>4114</v>
      </c>
    </row>
    <row r="23" spans="1:25" ht="12.75">
      <c r="A23" s="72">
        <v>10</v>
      </c>
      <c r="B23" s="72">
        <v>3</v>
      </c>
      <c r="C23" s="4" t="s">
        <v>57</v>
      </c>
      <c r="D23" s="4" t="s">
        <v>56</v>
      </c>
      <c r="E23" s="15" t="s">
        <v>51</v>
      </c>
      <c r="F23" s="15" t="s">
        <v>52</v>
      </c>
      <c r="G23" s="37">
        <v>7</v>
      </c>
      <c r="H23" s="37">
        <v>17</v>
      </c>
      <c r="I23" s="24">
        <v>1211</v>
      </c>
      <c r="J23" s="24">
        <v>3657</v>
      </c>
      <c r="K23" s="24">
        <v>228</v>
      </c>
      <c r="L23" s="24">
        <v>667</v>
      </c>
      <c r="M23" s="64">
        <f>(I23/J23*100)-100</f>
        <v>-66.88542521192234</v>
      </c>
      <c r="N23" s="14">
        <f>I23/H23</f>
        <v>71.23529411764706</v>
      </c>
      <c r="O23" s="37">
        <v>17</v>
      </c>
      <c r="P23" s="14">
        <v>2800</v>
      </c>
      <c r="Q23" s="14">
        <v>8003</v>
      </c>
      <c r="R23" s="14">
        <v>585</v>
      </c>
      <c r="S23" s="14">
        <v>1624</v>
      </c>
      <c r="T23" s="64">
        <f>(P23/Q23*100)-100</f>
        <v>-65.01312007997001</v>
      </c>
      <c r="U23" s="74">
        <v>109017</v>
      </c>
      <c r="V23" s="14">
        <f>P23/O23</f>
        <v>164.7058823529412</v>
      </c>
      <c r="W23" s="74">
        <f>SUM(U23,P23)</f>
        <v>111817</v>
      </c>
      <c r="X23" s="76">
        <v>22067</v>
      </c>
      <c r="Y23" s="75">
        <f>SUM(X23,R23)</f>
        <v>22652</v>
      </c>
    </row>
    <row r="24" spans="1:25" ht="12.75">
      <c r="A24" s="72">
        <v>11</v>
      </c>
      <c r="B24" s="72" t="s">
        <v>50</v>
      </c>
      <c r="C24" s="4" t="s">
        <v>79</v>
      </c>
      <c r="D24" s="4" t="s">
        <v>79</v>
      </c>
      <c r="E24" s="15" t="s">
        <v>46</v>
      </c>
      <c r="F24" s="15" t="s">
        <v>80</v>
      </c>
      <c r="G24" s="37">
        <v>1</v>
      </c>
      <c r="H24" s="37">
        <v>6</v>
      </c>
      <c r="I24" s="24">
        <v>933</v>
      </c>
      <c r="J24" s="24"/>
      <c r="K24" s="24">
        <v>168</v>
      </c>
      <c r="L24" s="24"/>
      <c r="M24" s="64"/>
      <c r="N24" s="14">
        <f>I24/H24</f>
        <v>155.5</v>
      </c>
      <c r="O24" s="73">
        <v>6</v>
      </c>
      <c r="P24" s="22">
        <v>1752</v>
      </c>
      <c r="Q24" s="22"/>
      <c r="R24" s="22">
        <v>351</v>
      </c>
      <c r="S24" s="22"/>
      <c r="T24" s="64"/>
      <c r="U24" s="74"/>
      <c r="V24" s="14">
        <f>P24/O24</f>
        <v>292</v>
      </c>
      <c r="W24" s="74">
        <f>SUM(U24,P24)</f>
        <v>1752</v>
      </c>
      <c r="X24" s="76"/>
      <c r="Y24" s="75">
        <f>SUM(X24,R24)</f>
        <v>351</v>
      </c>
    </row>
    <row r="25" spans="1:25" ht="12.75" customHeight="1">
      <c r="A25" s="72">
        <v>12</v>
      </c>
      <c r="B25" s="72">
        <v>15</v>
      </c>
      <c r="C25" s="4" t="s">
        <v>65</v>
      </c>
      <c r="D25" s="4" t="s">
        <v>62</v>
      </c>
      <c r="E25" s="15" t="s">
        <v>49</v>
      </c>
      <c r="F25" s="15" t="s">
        <v>36</v>
      </c>
      <c r="G25" s="37">
        <v>3</v>
      </c>
      <c r="H25" s="37">
        <v>9</v>
      </c>
      <c r="I25" s="24">
        <v>532</v>
      </c>
      <c r="J25" s="24">
        <v>615</v>
      </c>
      <c r="K25" s="91">
        <v>101</v>
      </c>
      <c r="L25" s="91">
        <v>114</v>
      </c>
      <c r="M25" s="64">
        <f>(I25/J25*100)-100</f>
        <v>-13.495934959349597</v>
      </c>
      <c r="N25" s="14">
        <f>I25/H25</f>
        <v>59.111111111111114</v>
      </c>
      <c r="O25" s="37">
        <v>9</v>
      </c>
      <c r="P25" s="22">
        <v>1146</v>
      </c>
      <c r="Q25" s="22">
        <v>1322</v>
      </c>
      <c r="R25" s="91">
        <v>244</v>
      </c>
      <c r="S25" s="91">
        <v>276</v>
      </c>
      <c r="T25" s="64">
        <f>(P25/Q25*100)-100</f>
        <v>-13.31316187594554</v>
      </c>
      <c r="U25" s="76">
        <v>5713</v>
      </c>
      <c r="V25" s="14">
        <f>P25/O25</f>
        <v>127.33333333333333</v>
      </c>
      <c r="W25" s="74">
        <f>SUM(U25,P25)</f>
        <v>6859</v>
      </c>
      <c r="X25" s="74">
        <v>1207</v>
      </c>
      <c r="Y25" s="75">
        <f>SUM(X25,R25)</f>
        <v>1451</v>
      </c>
    </row>
    <row r="26" spans="1:25" ht="12.75" customHeight="1">
      <c r="A26" s="72">
        <v>13</v>
      </c>
      <c r="B26" s="72"/>
      <c r="C26" s="4"/>
      <c r="D26" s="4"/>
      <c r="E26" s="15"/>
      <c r="F26" s="15"/>
      <c r="G26" s="37"/>
      <c r="H26" s="37"/>
      <c r="I26" s="14"/>
      <c r="J26" s="14"/>
      <c r="K26" s="14"/>
      <c r="L26" s="14"/>
      <c r="M26" s="64"/>
      <c r="N26" s="14"/>
      <c r="O26" s="38"/>
      <c r="P26" s="14"/>
      <c r="Q26" s="14"/>
      <c r="R26" s="14"/>
      <c r="S26" s="14"/>
      <c r="T26" s="64"/>
      <c r="U26" s="76"/>
      <c r="V26" s="14"/>
      <c r="W26" s="74"/>
      <c r="X26" s="74"/>
      <c r="Y26" s="75"/>
    </row>
    <row r="27" spans="1:25" ht="12.75">
      <c r="A27" s="72">
        <v>14</v>
      </c>
      <c r="B27" s="72"/>
      <c r="C27" s="4"/>
      <c r="D27" s="4"/>
      <c r="E27" s="15"/>
      <c r="F27" s="15"/>
      <c r="G27" s="37"/>
      <c r="H27" s="37"/>
      <c r="I27" s="91"/>
      <c r="J27" s="91"/>
      <c r="K27" s="96"/>
      <c r="L27" s="96"/>
      <c r="M27" s="64"/>
      <c r="N27" s="14"/>
      <c r="O27" s="73"/>
      <c r="P27" s="14"/>
      <c r="Q27" s="14"/>
      <c r="R27" s="14"/>
      <c r="S27" s="14"/>
      <c r="T27" s="64"/>
      <c r="U27" s="74"/>
      <c r="V27" s="14"/>
      <c r="W27" s="74"/>
      <c r="X27" s="76"/>
      <c r="Y27" s="75"/>
    </row>
    <row r="28" spans="1:25" ht="12.75">
      <c r="A28" s="72">
        <v>15</v>
      </c>
      <c r="B28" s="72"/>
      <c r="C28" s="4"/>
      <c r="D28" s="4"/>
      <c r="E28" s="15"/>
      <c r="F28" s="15"/>
      <c r="G28" s="37"/>
      <c r="H28" s="37"/>
      <c r="I28" s="24"/>
      <c r="J28" s="24"/>
      <c r="K28" s="14"/>
      <c r="L28" s="14"/>
      <c r="M28" s="64"/>
      <c r="N28" s="14"/>
      <c r="O28" s="38"/>
      <c r="P28" s="14"/>
      <c r="Q28" s="14"/>
      <c r="R28" s="14"/>
      <c r="S28" s="14"/>
      <c r="T28" s="64"/>
      <c r="U28" s="74"/>
      <c r="V28" s="14"/>
      <c r="W28" s="74"/>
      <c r="X28" s="76"/>
      <c r="Y28" s="75">
        <f>SUM(X28,R28)</f>
        <v>0</v>
      </c>
    </row>
    <row r="29" spans="1:25" ht="12.75">
      <c r="A29" s="72">
        <v>16</v>
      </c>
      <c r="B29" s="72"/>
      <c r="C29" s="4"/>
      <c r="D29" s="4"/>
      <c r="E29" s="15"/>
      <c r="F29" s="15"/>
      <c r="G29" s="37"/>
      <c r="H29" s="37"/>
      <c r="I29" s="24"/>
      <c r="J29" s="24"/>
      <c r="K29" s="24"/>
      <c r="L29" s="24"/>
      <c r="M29" s="64"/>
      <c r="N29" s="14"/>
      <c r="O29" s="73"/>
      <c r="P29" s="14"/>
      <c r="Q29" s="14"/>
      <c r="R29" s="14"/>
      <c r="S29" s="14"/>
      <c r="T29" s="64"/>
      <c r="U29" s="74"/>
      <c r="V29" s="14"/>
      <c r="W29" s="74"/>
      <c r="X29" s="76"/>
      <c r="Y29" s="75"/>
    </row>
    <row r="30" spans="1:25" ht="12.75">
      <c r="A30" s="72">
        <v>17</v>
      </c>
      <c r="B30" s="72"/>
      <c r="C30" s="4"/>
      <c r="D30" s="4"/>
      <c r="E30" s="15"/>
      <c r="F30" s="15"/>
      <c r="G30" s="37"/>
      <c r="H30" s="37"/>
      <c r="I30" s="24"/>
      <c r="J30" s="24"/>
      <c r="K30" s="14"/>
      <c r="L30" s="14"/>
      <c r="M30" s="64"/>
      <c r="N30" s="14"/>
      <c r="O30" s="73"/>
      <c r="P30" s="22"/>
      <c r="Q30" s="22"/>
      <c r="R30" s="22"/>
      <c r="S30" s="22"/>
      <c r="T30" s="64"/>
      <c r="U30" s="74"/>
      <c r="V30" s="14"/>
      <c r="W30" s="74"/>
      <c r="X30" s="74"/>
      <c r="Y30" s="75"/>
    </row>
    <row r="31" spans="1:25" ht="12.75">
      <c r="A31" s="72">
        <v>18</v>
      </c>
      <c r="B31" s="72"/>
      <c r="C31" s="100"/>
      <c r="D31" s="4"/>
      <c r="E31" s="15"/>
      <c r="F31" s="15"/>
      <c r="G31" s="37"/>
      <c r="H31" s="37"/>
      <c r="I31" s="24"/>
      <c r="J31" s="24"/>
      <c r="K31" s="98"/>
      <c r="L31" s="98"/>
      <c r="M31" s="64"/>
      <c r="N31" s="14"/>
      <c r="O31" s="38"/>
      <c r="P31" s="14"/>
      <c r="Q31" s="14"/>
      <c r="R31" s="14"/>
      <c r="S31" s="14"/>
      <c r="T31" s="64"/>
      <c r="U31" s="90"/>
      <c r="V31" s="14"/>
      <c r="W31" s="74"/>
      <c r="X31" s="74"/>
      <c r="Y31" s="75"/>
    </row>
    <row r="32" spans="1:25" ht="12.75">
      <c r="A32" s="72">
        <v>19</v>
      </c>
      <c r="B32" s="72"/>
      <c r="C32" s="4"/>
      <c r="D32" s="4"/>
      <c r="E32" s="15"/>
      <c r="F32" s="15"/>
      <c r="G32" s="37"/>
      <c r="H32" s="37"/>
      <c r="I32" s="14"/>
      <c r="J32" s="14"/>
      <c r="K32" s="99"/>
      <c r="L32" s="99"/>
      <c r="M32" s="64"/>
      <c r="N32" s="14"/>
      <c r="O32" s="73"/>
      <c r="P32" s="94"/>
      <c r="Q32" s="94"/>
      <c r="R32" s="94"/>
      <c r="S32" s="94"/>
      <c r="T32" s="64"/>
      <c r="U32" s="90"/>
      <c r="V32" s="14"/>
      <c r="W32" s="74"/>
      <c r="X32" s="74"/>
      <c r="Y32" s="75"/>
    </row>
    <row r="33" spans="1:25" ht="13.5" thickBot="1">
      <c r="A33" s="72">
        <v>20</v>
      </c>
      <c r="B33" s="72"/>
      <c r="C33" s="4"/>
      <c r="D33" s="4"/>
      <c r="E33" s="15"/>
      <c r="F33" s="15"/>
      <c r="G33" s="37"/>
      <c r="H33" s="37"/>
      <c r="I33" s="14"/>
      <c r="J33" s="14"/>
      <c r="K33" s="14"/>
      <c r="L33" s="14"/>
      <c r="M33" s="64"/>
      <c r="N33" s="14"/>
      <c r="O33" s="73"/>
      <c r="P33" s="14"/>
      <c r="Q33" s="14"/>
      <c r="R33" s="14"/>
      <c r="S33" s="14"/>
      <c r="T33" s="64"/>
      <c r="U33" s="84"/>
      <c r="V33" s="14"/>
      <c r="W33" s="74"/>
      <c r="X33" s="84"/>
      <c r="Y33" s="75"/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127</v>
      </c>
      <c r="I34" s="31">
        <f>SUM(I14:I33)</f>
        <v>103517</v>
      </c>
      <c r="J34" s="31">
        <v>232940</v>
      </c>
      <c r="K34" s="31">
        <f>SUM(K14:K33)</f>
        <v>18272</v>
      </c>
      <c r="L34" s="31">
        <v>44683</v>
      </c>
      <c r="M34" s="68">
        <f>(I34/J34*100)-100</f>
        <v>-55.56065939726969</v>
      </c>
      <c r="N34" s="32">
        <f>I34/H34</f>
        <v>815.0944881889764</v>
      </c>
      <c r="O34" s="34">
        <f>SUM(O14:O33)</f>
        <v>127</v>
      </c>
      <c r="P34" s="31">
        <f>SUM(P14:P33)</f>
        <v>221479</v>
      </c>
      <c r="Q34" s="31">
        <v>348995</v>
      </c>
      <c r="R34" s="31">
        <f>SUM(R14:R33)</f>
        <v>43488</v>
      </c>
      <c r="S34" s="31">
        <v>70166</v>
      </c>
      <c r="T34" s="68">
        <f>(P34/Q34*100)-100</f>
        <v>-36.53805928451697</v>
      </c>
      <c r="U34" s="31">
        <f>SUM(U14:U33)</f>
        <v>397136</v>
      </c>
      <c r="V34" s="86">
        <f>P34/O34</f>
        <v>1743.9291338582677</v>
      </c>
      <c r="W34" s="88">
        <f>SUM(U34,P34)</f>
        <v>618615</v>
      </c>
      <c r="X34" s="87">
        <f>SUM(X14:X33)</f>
        <v>79554</v>
      </c>
      <c r="Y34" s="35">
        <f>SUM(Y14:Y33)</f>
        <v>123042</v>
      </c>
    </row>
    <row r="35" spans="9:12" ht="12.75">
      <c r="I35" s="23"/>
      <c r="J35" s="23"/>
      <c r="K35" s="23"/>
      <c r="L35" s="23"/>
    </row>
    <row r="36" ht="12.75">
      <c r="Y36" s="83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C34" sqref="C34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8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2 - Aug</v>
      </c>
      <c r="L4" s="20"/>
      <c r="M4" s="62" t="str">
        <f>'WEEKLY COMPETITIVE REPORT'!M4</f>
        <v>4 - Aug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0.7492</v>
      </c>
    </row>
    <row r="5" spans="1:25" s="2" customFormat="1" ht="11.25">
      <c r="A5" s="8"/>
      <c r="B5" s="8"/>
      <c r="C5" s="8" t="s">
        <v>0</v>
      </c>
      <c r="D5" s="8"/>
      <c r="E5" s="82"/>
      <c r="F5" s="8"/>
      <c r="G5" s="3" t="s">
        <v>4</v>
      </c>
      <c r="H5" s="7"/>
      <c r="I5" s="7"/>
      <c r="J5" s="7"/>
      <c r="K5" s="67" t="str">
        <f>'WEEKLY COMPETITIVE REPORT'!K5</f>
        <v>1 - Aug</v>
      </c>
      <c r="L5" s="7"/>
      <c r="M5" s="63" t="str">
        <f>'WEEKLY COMPETITIVE REPORT'!M5</f>
        <v>7 - Aug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31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41493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 t="str">
        <f>'WEEKLY COMPETITIVE REPORT'!B14</f>
        <v>New</v>
      </c>
      <c r="C14" s="4" t="str">
        <f>'WEEKLY COMPETITIVE REPORT'!C14</f>
        <v>THE SMURFS 2 3D</v>
      </c>
      <c r="D14" s="4" t="str">
        <f>'WEEKLY COMPETITIVE REPORT'!D14</f>
        <v>SMRKCI 2 3D</v>
      </c>
      <c r="E14" s="4" t="str">
        <f>'WEEKLY COMPETITIVE REPORT'!E14</f>
        <v>SONY</v>
      </c>
      <c r="F14" s="4" t="str">
        <f>'WEEKLY COMPETITIVE REPORT'!F14</f>
        <v>CF</v>
      </c>
      <c r="G14" s="37">
        <f>'WEEKLY COMPETITIVE REPORT'!G14</f>
        <v>1</v>
      </c>
      <c r="H14" s="37">
        <f>'WEEKLY COMPETITIVE REPORT'!H14</f>
        <v>21</v>
      </c>
      <c r="I14" s="14">
        <f>'WEEKLY COMPETITIVE REPORT'!I14/Y4</f>
        <v>93064.60224239189</v>
      </c>
      <c r="J14" s="14">
        <f>'WEEKLY COMPETITIVE REPORT'!J14/Y4</f>
        <v>0</v>
      </c>
      <c r="K14" s="22">
        <f>'WEEKLY COMPETITIVE REPORT'!K14</f>
        <v>12214</v>
      </c>
      <c r="L14" s="22">
        <f>'WEEKLY COMPETITIVE REPORT'!L14</f>
        <v>0</v>
      </c>
      <c r="M14" s="64">
        <f>'WEEKLY COMPETITIVE REPORT'!M14</f>
        <v>0</v>
      </c>
      <c r="N14" s="14">
        <f aca="true" t="shared" si="0" ref="N14:N20">I14/H14</f>
        <v>4431.647725828186</v>
      </c>
      <c r="O14" s="37">
        <f>'WEEKLY COMPETITIVE REPORT'!O14</f>
        <v>21</v>
      </c>
      <c r="P14" s="14">
        <f>'WEEKLY COMPETITIVE REPORT'!P14/Y4</f>
        <v>198627.86972770956</v>
      </c>
      <c r="Q14" s="14">
        <f>'WEEKLY COMPETITIVE REPORT'!Q14/Y4</f>
        <v>0</v>
      </c>
      <c r="R14" s="22">
        <f>'WEEKLY COMPETITIVE REPORT'!R14</f>
        <v>28739</v>
      </c>
      <c r="S14" s="22">
        <f>'WEEKLY COMPETITIVE REPORT'!S14</f>
        <v>0</v>
      </c>
      <c r="T14" s="64">
        <f>'WEEKLY COMPETITIVE REPORT'!T14</f>
        <v>0</v>
      </c>
      <c r="U14" s="14">
        <f>'WEEKLY COMPETITIVE REPORT'!U14/Y4</f>
        <v>13996.262680192205</v>
      </c>
      <c r="V14" s="14">
        <f aca="true" t="shared" si="1" ref="V14:V20">P14/O14</f>
        <v>9458.469987033788</v>
      </c>
      <c r="W14" s="25">
        <f aca="true" t="shared" si="2" ref="W14:W20">P14+U14</f>
        <v>212624.13240790178</v>
      </c>
      <c r="X14" s="22">
        <f>'WEEKLY COMPETITIVE REPORT'!X14</f>
        <v>2045</v>
      </c>
      <c r="Y14" s="56">
        <f>'WEEKLY COMPETITIVE REPORT'!Y14</f>
        <v>30784</v>
      </c>
    </row>
    <row r="15" spans="1:25" ht="12.75">
      <c r="A15" s="50">
        <v>2</v>
      </c>
      <c r="B15" s="4">
        <f>'WEEKLY COMPETITIVE REPORT'!B15</f>
        <v>1</v>
      </c>
      <c r="C15" s="4" t="str">
        <f>'WEEKLY COMPETITIVE REPORT'!C15</f>
        <v>GROWN UPS 2</v>
      </c>
      <c r="D15" s="4" t="str">
        <f>'WEEKLY COMPETITIVE REPORT'!D15</f>
        <v>ODRASLI 2</v>
      </c>
      <c r="E15" s="4" t="str">
        <f>'WEEKLY COMPETITIVE REPORT'!E15</f>
        <v>SONY</v>
      </c>
      <c r="F15" s="4" t="str">
        <f>'WEEKLY COMPETITIVE REPORT'!F15</f>
        <v>CF</v>
      </c>
      <c r="G15" s="37">
        <f>'WEEKLY COMPETITIVE REPORT'!G15</f>
        <v>2</v>
      </c>
      <c r="H15" s="37">
        <f>'WEEKLY COMPETITIVE REPORT'!H15</f>
        <v>11</v>
      </c>
      <c r="I15" s="14">
        <f>'WEEKLY COMPETITIVE REPORT'!I15/Y4</f>
        <v>18570.47517351842</v>
      </c>
      <c r="J15" s="14">
        <f>'WEEKLY COMPETITIVE REPORT'!J15/Y4</f>
        <v>24995.995728777365</v>
      </c>
      <c r="K15" s="22">
        <f>'WEEKLY COMPETITIVE REPORT'!K15</f>
        <v>2538</v>
      </c>
      <c r="L15" s="22">
        <f>'WEEKLY COMPETITIVE REPORT'!L15</f>
        <v>3383</v>
      </c>
      <c r="M15" s="64">
        <f>'WEEKLY COMPETITIVE REPORT'!M15</f>
        <v>-25.706199604848607</v>
      </c>
      <c r="N15" s="14">
        <f t="shared" si="0"/>
        <v>1688.225015774402</v>
      </c>
      <c r="O15" s="37">
        <f>'WEEKLY COMPETITIVE REPORT'!O15</f>
        <v>11</v>
      </c>
      <c r="P15" s="14">
        <f>'WEEKLY COMPETITIVE REPORT'!P15/Y4</f>
        <v>39648.95888948211</v>
      </c>
      <c r="Q15" s="14">
        <f>'WEEKLY COMPETITIVE REPORT'!Q15/Y4</f>
        <v>55548.58515750134</v>
      </c>
      <c r="R15" s="22">
        <f>'WEEKLY COMPETITIVE REPORT'!R15</f>
        <v>6227</v>
      </c>
      <c r="S15" s="22">
        <f>'WEEKLY COMPETITIVE REPORT'!S15</f>
        <v>8683</v>
      </c>
      <c r="T15" s="64">
        <f>'WEEKLY COMPETITIVE REPORT'!T15</f>
        <v>-28.6229185188745</v>
      </c>
      <c r="U15" s="14">
        <f>'WEEKLY COMPETITIVE REPORT'!U15/Y4</f>
        <v>57343.83342231714</v>
      </c>
      <c r="V15" s="14">
        <f t="shared" si="1"/>
        <v>3604.4508081347376</v>
      </c>
      <c r="W15" s="25">
        <f t="shared" si="2"/>
        <v>96992.79231179925</v>
      </c>
      <c r="X15" s="22">
        <f>'WEEKLY COMPETITIVE REPORT'!X15</f>
        <v>8931</v>
      </c>
      <c r="Y15" s="56">
        <f>'WEEKLY COMPETITIVE REPORT'!Y15</f>
        <v>15158</v>
      </c>
    </row>
    <row r="16" spans="1:25" ht="12.75">
      <c r="A16" s="50">
        <v>3</v>
      </c>
      <c r="B16" s="4">
        <f>'WEEKLY COMPETITIVE REPORT'!B16</f>
        <v>2</v>
      </c>
      <c r="C16" s="4" t="str">
        <f>'WEEKLY COMPETITIVE REPORT'!C16</f>
        <v>WOLVERINE</v>
      </c>
      <c r="D16" s="4" t="str">
        <f>'WEEKLY COMPETITIVE REPORT'!D16</f>
        <v>WOLVERINE</v>
      </c>
      <c r="E16" s="4" t="str">
        <f>'WEEKLY COMPETITIVE REPORT'!E16</f>
        <v>FOX</v>
      </c>
      <c r="F16" s="4" t="str">
        <f>'WEEKLY COMPETITIVE REPORT'!F16</f>
        <v>Blitz</v>
      </c>
      <c r="G16" s="37">
        <f>'WEEKLY COMPETITIVE REPORT'!G16</f>
        <v>2</v>
      </c>
      <c r="H16" s="37">
        <f>'WEEKLY COMPETITIVE REPORT'!H16</f>
        <v>11</v>
      </c>
      <c r="I16" s="14">
        <f>'WEEKLY COMPETITIVE REPORT'!I16/Y4</f>
        <v>8550.453817405232</v>
      </c>
      <c r="J16" s="14">
        <f>'WEEKLY COMPETITIVE REPORT'!J16/Y4</f>
        <v>12517.351841964763</v>
      </c>
      <c r="K16" s="22">
        <f>'WEEKLY COMPETITIVE REPORT'!K16</f>
        <v>1121</v>
      </c>
      <c r="L16" s="22">
        <f>'WEEKLY COMPETITIVE REPORT'!L16</f>
        <v>1634</v>
      </c>
      <c r="M16" s="64">
        <f>'WEEKLY COMPETITIVE REPORT'!M16</f>
        <v>-31.69119215184473</v>
      </c>
      <c r="N16" s="14">
        <f t="shared" si="0"/>
        <v>777.3139834004756</v>
      </c>
      <c r="O16" s="37">
        <f>'WEEKLY COMPETITIVE REPORT'!O16</f>
        <v>11</v>
      </c>
      <c r="P16" s="14">
        <f>'WEEKLY COMPETITIVE REPORT'!P16/Y4</f>
        <v>18422.317138280832</v>
      </c>
      <c r="Q16" s="14">
        <f>'WEEKLY COMPETITIVE REPORT'!Q16/Y4</f>
        <v>27969.834490122797</v>
      </c>
      <c r="R16" s="22">
        <f>'WEEKLY COMPETITIVE REPORT'!R16</f>
        <v>2702</v>
      </c>
      <c r="S16" s="22">
        <f>'WEEKLY COMPETITIVE REPORT'!S16</f>
        <v>4116</v>
      </c>
      <c r="T16" s="64">
        <f>'WEEKLY COMPETITIVE REPORT'!T16</f>
        <v>-34.13505130040562</v>
      </c>
      <c r="U16" s="14">
        <f>'WEEKLY COMPETITIVE REPORT'!U16/Y4</f>
        <v>27969.834490122797</v>
      </c>
      <c r="V16" s="14">
        <f t="shared" si="1"/>
        <v>1674.7561034800756</v>
      </c>
      <c r="W16" s="25">
        <f t="shared" si="2"/>
        <v>46392.15162840363</v>
      </c>
      <c r="X16" s="22">
        <f>'WEEKLY COMPETITIVE REPORT'!X16</f>
        <v>4116</v>
      </c>
      <c r="Y16" s="56">
        <f>'WEEKLY COMPETITIVE REPORT'!Y16</f>
        <v>6818</v>
      </c>
    </row>
    <row r="17" spans="1:25" ht="12.75">
      <c r="A17" s="50">
        <v>4</v>
      </c>
      <c r="B17" s="4">
        <f>'WEEKLY COMPETITIVE REPORT'!B17</f>
        <v>5</v>
      </c>
      <c r="C17" s="4" t="str">
        <f>'WEEKLY COMPETITIVE REPORT'!C17</f>
        <v>HEAT</v>
      </c>
      <c r="D17" s="4" t="str">
        <f>'WEEKLY COMPETITIVE REPORT'!D17</f>
        <v>DRZNI PAR</v>
      </c>
      <c r="E17" s="4" t="str">
        <f>'WEEKLY COMPETITIVE REPORT'!E17</f>
        <v>FOX</v>
      </c>
      <c r="F17" s="4" t="str">
        <f>'WEEKLY COMPETITIVE REPORT'!F17</f>
        <v>Blitz</v>
      </c>
      <c r="G17" s="37">
        <f>'WEEKLY COMPETITIVE REPORT'!G17</f>
        <v>4</v>
      </c>
      <c r="H17" s="37">
        <f>'WEEKLY COMPETITIVE REPORT'!H17</f>
        <v>9</v>
      </c>
      <c r="I17" s="14">
        <f>'WEEKLY COMPETITIVE REPORT'!I17/Y4</f>
        <v>2924.452749599573</v>
      </c>
      <c r="J17" s="14">
        <f>'WEEKLY COMPETITIVE REPORT'!J17/Y4</f>
        <v>4260.544580886279</v>
      </c>
      <c r="K17" s="22">
        <f>'WEEKLY COMPETITIVE REPORT'!K17</f>
        <v>393</v>
      </c>
      <c r="L17" s="22">
        <f>'WEEKLY COMPETITIVE REPORT'!L17</f>
        <v>578</v>
      </c>
      <c r="M17" s="64">
        <f>'WEEKLY COMPETITIVE REPORT'!M17</f>
        <v>-31.359649122807014</v>
      </c>
      <c r="N17" s="14">
        <f t="shared" si="0"/>
        <v>324.93919439995256</v>
      </c>
      <c r="O17" s="37">
        <f>'WEEKLY COMPETITIVE REPORT'!O17</f>
        <v>9</v>
      </c>
      <c r="P17" s="14">
        <f>'WEEKLY COMPETITIVE REPORT'!P17/Y4</f>
        <v>6445.54191137213</v>
      </c>
      <c r="Q17" s="14">
        <f>'WEEKLY COMPETITIVE REPORT'!Q17/Y4</f>
        <v>10148.158035237588</v>
      </c>
      <c r="R17" s="22">
        <f>'WEEKLY COMPETITIVE REPORT'!R17</f>
        <v>961</v>
      </c>
      <c r="S17" s="22">
        <f>'WEEKLY COMPETITIVE REPORT'!S17</f>
        <v>1581</v>
      </c>
      <c r="T17" s="64">
        <f>'WEEKLY COMPETITIVE REPORT'!T17</f>
        <v>-36.48559779034591</v>
      </c>
      <c r="U17" s="14">
        <f>'WEEKLY COMPETITIVE REPORT'!U17/Y4</f>
        <v>61461.558996262684</v>
      </c>
      <c r="V17" s="14">
        <f t="shared" si="1"/>
        <v>716.1713234857922</v>
      </c>
      <c r="W17" s="25">
        <f t="shared" si="2"/>
        <v>67907.10090763481</v>
      </c>
      <c r="X17" s="22">
        <f>'WEEKLY COMPETITIVE REPORT'!X17</f>
        <v>9376</v>
      </c>
      <c r="Y17" s="56">
        <f>'WEEKLY COMPETITIVE REPORT'!Y17</f>
        <v>10337</v>
      </c>
    </row>
    <row r="18" spans="1:25" ht="13.5" customHeight="1">
      <c r="A18" s="50">
        <v>5</v>
      </c>
      <c r="B18" s="4">
        <f>'WEEKLY COMPETITIVE REPORT'!B18</f>
        <v>4</v>
      </c>
      <c r="C18" s="4" t="str">
        <f>'WEEKLY COMPETITIVE REPORT'!C18</f>
        <v>THE PURGE</v>
      </c>
      <c r="D18" s="4" t="str">
        <f>'WEEKLY COMPETITIVE REPORT'!D18</f>
        <v>OČIŠČENJE</v>
      </c>
      <c r="E18" s="4" t="str">
        <f>'WEEKLY COMPETITIVE REPORT'!E18</f>
        <v>UNI</v>
      </c>
      <c r="F18" s="4" t="str">
        <f>'WEEKLY COMPETITIVE REPORT'!F18</f>
        <v>Karantanija</v>
      </c>
      <c r="G18" s="37">
        <f>'WEEKLY COMPETITIVE REPORT'!G18</f>
        <v>2</v>
      </c>
      <c r="H18" s="37">
        <f>'WEEKLY COMPETITIVE REPORT'!H18</f>
        <v>8</v>
      </c>
      <c r="I18" s="14">
        <f>'WEEKLY COMPETITIVE REPORT'!I18/Y4</f>
        <v>2852.3758675920985</v>
      </c>
      <c r="J18" s="14">
        <f>'WEEKLY COMPETITIVE REPORT'!J18/Y4</f>
        <v>4701.014415376401</v>
      </c>
      <c r="K18" s="22">
        <f>'WEEKLY COMPETITIVE REPORT'!K18</f>
        <v>401</v>
      </c>
      <c r="L18" s="22">
        <f>'WEEKLY COMPETITIVE REPORT'!L18</f>
        <v>640</v>
      </c>
      <c r="M18" s="64">
        <f>'WEEKLY COMPETITIVE REPORT'!M18</f>
        <v>-39.324247586598524</v>
      </c>
      <c r="N18" s="14">
        <f t="shared" si="0"/>
        <v>356.5469834490123</v>
      </c>
      <c r="O18" s="37">
        <f>'WEEKLY COMPETITIVE REPORT'!O18</f>
        <v>8</v>
      </c>
      <c r="P18" s="14">
        <f>'WEEKLY COMPETITIVE REPORT'!P18/Y4</f>
        <v>6038.44100373732</v>
      </c>
      <c r="Q18" s="14">
        <f>'WEEKLY COMPETITIVE REPORT'!Q18/Y4</f>
        <v>11227.976508275495</v>
      </c>
      <c r="R18" s="22">
        <f>'WEEKLY COMPETITIVE REPORT'!R18</f>
        <v>967</v>
      </c>
      <c r="S18" s="22">
        <f>'WEEKLY COMPETITIVE REPORT'!S18</f>
        <v>1737</v>
      </c>
      <c r="T18" s="64">
        <f>'WEEKLY COMPETITIVE REPORT'!T18</f>
        <v>-46.21968616262482</v>
      </c>
      <c r="U18" s="14">
        <f>'WEEKLY COMPETITIVE REPORT'!U18/Y4</f>
        <v>11227.976508275495</v>
      </c>
      <c r="V18" s="14">
        <f t="shared" si="1"/>
        <v>754.805125467165</v>
      </c>
      <c r="W18" s="25">
        <f t="shared" si="2"/>
        <v>17266.417512012813</v>
      </c>
      <c r="X18" s="22">
        <f>'WEEKLY COMPETITIVE REPORT'!X18</f>
        <v>1947</v>
      </c>
      <c r="Y18" s="56">
        <f>'WEEKLY COMPETITIVE REPORT'!Y18</f>
        <v>2914</v>
      </c>
    </row>
    <row r="19" spans="1:25" ht="12.75">
      <c r="A19" s="50">
        <v>6</v>
      </c>
      <c r="B19" s="4">
        <f>'WEEKLY COMPETITIVE REPORT'!B19</f>
        <v>12</v>
      </c>
      <c r="C19" s="4" t="str">
        <f>'WEEKLY COMPETITIVE REPORT'!C19</f>
        <v>NOW YOU SEE ME</v>
      </c>
      <c r="D19" s="4" t="str">
        <f>'WEEKLY COMPETITIVE REPORT'!D19</f>
        <v>MOJSTRI ILUZIJ</v>
      </c>
      <c r="E19" s="4" t="str">
        <f>'WEEKLY COMPETITIVE REPORT'!E19</f>
        <v>IND</v>
      </c>
      <c r="F19" s="4" t="str">
        <f>'WEEKLY COMPETITIVE REPORT'!F19</f>
        <v>Blitz</v>
      </c>
      <c r="G19" s="37">
        <f>'WEEKLY COMPETITIVE REPORT'!G19</f>
        <v>8</v>
      </c>
      <c r="H19" s="37">
        <f>'WEEKLY COMPETITIVE REPORT'!H19</f>
        <v>9</v>
      </c>
      <c r="I19" s="14">
        <f>'WEEKLY COMPETITIVE REPORT'!I19/Y4</f>
        <v>2139.615589962627</v>
      </c>
      <c r="J19" s="14">
        <f>'WEEKLY COMPETITIVE REPORT'!J19/Y4</f>
        <v>1668.4463427656167</v>
      </c>
      <c r="K19" s="22">
        <f>'WEEKLY COMPETITIVE REPORT'!K19</f>
        <v>271</v>
      </c>
      <c r="L19" s="22">
        <f>'WEEKLY COMPETITIVE REPORT'!L19</f>
        <v>218</v>
      </c>
      <c r="M19" s="64">
        <f>'WEEKLY COMPETITIVE REPORT'!M19</f>
        <v>28.24000000000001</v>
      </c>
      <c r="N19" s="14">
        <f t="shared" si="0"/>
        <v>237.73506555140298</v>
      </c>
      <c r="O19" s="37">
        <f>'WEEKLY COMPETITIVE REPORT'!O19</f>
        <v>9</v>
      </c>
      <c r="P19" s="14">
        <f>'WEEKLY COMPETITIVE REPORT'!P19/Y4</f>
        <v>5021.3561131874</v>
      </c>
      <c r="Q19" s="14">
        <f>'WEEKLY COMPETITIVE REPORT'!Q19/Y4</f>
        <v>4619.59423384944</v>
      </c>
      <c r="R19" s="22">
        <f>'WEEKLY COMPETITIVE REPORT'!R19</f>
        <v>686</v>
      </c>
      <c r="S19" s="22">
        <f>'WEEKLY COMPETITIVE REPORT'!S19</f>
        <v>644</v>
      </c>
      <c r="T19" s="64">
        <f>'WEEKLY COMPETITIVE REPORT'!T19</f>
        <v>8.696908407974576</v>
      </c>
      <c r="U19" s="14">
        <f>'WEEKLY COMPETITIVE REPORT'!U19/Y4</f>
        <v>104622.26374799787</v>
      </c>
      <c r="V19" s="14">
        <f t="shared" si="1"/>
        <v>557.9284570208223</v>
      </c>
      <c r="W19" s="25">
        <f t="shared" si="2"/>
        <v>109643.61986118527</v>
      </c>
      <c r="X19" s="22">
        <f>'WEEKLY COMPETITIVE REPORT'!X19</f>
        <v>15052</v>
      </c>
      <c r="Y19" s="56">
        <f>'WEEKLY COMPETITIVE REPORT'!Y19</f>
        <v>15738</v>
      </c>
    </row>
    <row r="20" spans="1:25" ht="12.75">
      <c r="A20" s="51">
        <v>7</v>
      </c>
      <c r="B20" s="4" t="str">
        <f>'WEEKLY COMPETITIVE REPORT'!B20</f>
        <v>New</v>
      </c>
      <c r="C20" s="4" t="str">
        <f>'WEEKLY COMPETITIVE REPORT'!C20</f>
        <v>COMPANY YOU KEEP, The</v>
      </c>
      <c r="D20" s="4" t="str">
        <f>'WEEKLY COMPETITIVE REPORT'!D20</f>
        <v>ZAKON MOLKA</v>
      </c>
      <c r="E20" s="4" t="str">
        <f>'WEEKLY COMPETITIVE REPORT'!E20</f>
        <v>IND</v>
      </c>
      <c r="F20" s="4" t="str">
        <f>'WEEKLY COMPETITIVE REPORT'!F20</f>
        <v>Fivia</v>
      </c>
      <c r="G20" s="37">
        <f>'WEEKLY COMPETITIVE REPORT'!G20</f>
        <v>1</v>
      </c>
      <c r="H20" s="37">
        <f>'WEEKLY COMPETITIVE REPORT'!H20</f>
        <v>9</v>
      </c>
      <c r="I20" s="14">
        <f>'WEEKLY COMPETITIVE REPORT'!I20/Y4</f>
        <v>2609.4500800854244</v>
      </c>
      <c r="J20" s="14">
        <f>'WEEKLY COMPETITIVE REPORT'!J20/Y4</f>
        <v>0</v>
      </c>
      <c r="K20" s="22">
        <f>'WEEKLY COMPETITIVE REPORT'!K20</f>
        <v>333</v>
      </c>
      <c r="L20" s="22">
        <f>'WEEKLY COMPETITIVE REPORT'!L20</f>
        <v>0</v>
      </c>
      <c r="M20" s="64">
        <f>'WEEKLY COMPETITIVE REPORT'!M20</f>
        <v>0</v>
      </c>
      <c r="N20" s="14">
        <f t="shared" si="0"/>
        <v>289.93889778726935</v>
      </c>
      <c r="O20" s="37">
        <f>'WEEKLY COMPETITIVE REPORT'!O20</f>
        <v>9</v>
      </c>
      <c r="P20" s="14">
        <f>'WEEKLY COMPETITIVE REPORT'!P20/Y4</f>
        <v>4977.309129738388</v>
      </c>
      <c r="Q20" s="14">
        <f>'WEEKLY COMPETITIVE REPORT'!Q20/Y4</f>
        <v>0</v>
      </c>
      <c r="R20" s="22">
        <f>'WEEKLY COMPETITIVE REPORT'!R20</f>
        <v>712</v>
      </c>
      <c r="S20" s="22">
        <f>'WEEKLY COMPETITIVE REPORT'!S20</f>
        <v>0</v>
      </c>
      <c r="T20" s="64">
        <f>'WEEKLY COMPETITIVE REPORT'!T20</f>
        <v>0</v>
      </c>
      <c r="U20" s="14">
        <f>'WEEKLY COMPETITIVE REPORT'!U20/Y4</f>
        <v>0</v>
      </c>
      <c r="V20" s="14">
        <f t="shared" si="1"/>
        <v>553.0343477487098</v>
      </c>
      <c r="W20" s="25">
        <f t="shared" si="2"/>
        <v>4977.309129738388</v>
      </c>
      <c r="X20" s="22">
        <f>'WEEKLY COMPETITIVE REPORT'!X20</f>
        <v>0</v>
      </c>
      <c r="Y20" s="56">
        <f>'WEEKLY COMPETITIVE REPORT'!Y20</f>
        <v>712</v>
      </c>
    </row>
    <row r="21" spans="1:25" ht="12.75">
      <c r="A21" s="50">
        <v>8</v>
      </c>
      <c r="B21" s="4">
        <f>'WEEKLY COMPETITIVE REPORT'!B21</f>
        <v>8</v>
      </c>
      <c r="C21" s="4" t="str">
        <f>'WEEKLY COMPETITIVE REPORT'!C21</f>
        <v>LONE RANGER</v>
      </c>
      <c r="D21" s="4" t="str">
        <f>'WEEKLY COMPETITIVE REPORT'!D21</f>
        <v>OSAMLJENI JEZDEC</v>
      </c>
      <c r="E21" s="4" t="str">
        <f>'WEEKLY COMPETITIVE REPORT'!E21</f>
        <v>BVI</v>
      </c>
      <c r="F21" s="4" t="str">
        <f>'WEEKLY COMPETITIVE REPORT'!F21</f>
        <v>CENEX</v>
      </c>
      <c r="G21" s="37">
        <f>'WEEKLY COMPETITIVE REPORT'!G21</f>
        <v>5</v>
      </c>
      <c r="H21" s="37">
        <f>'WEEKLY COMPETITIVE REPORT'!H21</f>
        <v>10</v>
      </c>
      <c r="I21" s="14">
        <f>'WEEKLY COMPETITIVE REPORT'!I21/Y4</f>
        <v>1915.376401494928</v>
      </c>
      <c r="J21" s="14">
        <f>'WEEKLY COMPETITIVE REPORT'!J21/Y4</f>
        <v>2904.431393486386</v>
      </c>
      <c r="K21" s="22">
        <f>'WEEKLY COMPETITIVE REPORT'!K21</f>
        <v>249</v>
      </c>
      <c r="L21" s="22">
        <f>'WEEKLY COMPETITIVE REPORT'!L21</f>
        <v>375</v>
      </c>
      <c r="M21" s="64">
        <f>'WEEKLY COMPETITIVE REPORT'!M21</f>
        <v>-34.05330882352942</v>
      </c>
      <c r="N21" s="14">
        <f aca="true" t="shared" si="3" ref="N21:N33">I21/H21</f>
        <v>191.5376401494928</v>
      </c>
      <c r="O21" s="37">
        <f>'WEEKLY COMPETITIVE REPORT'!O21</f>
        <v>10</v>
      </c>
      <c r="P21" s="14">
        <f>'WEEKLY COMPETITIVE REPORT'!P21/Y4</f>
        <v>4603.57714895889</v>
      </c>
      <c r="Q21" s="14">
        <f>'WEEKLY COMPETITIVE REPORT'!Q21/Y4</f>
        <v>7063.534436732515</v>
      </c>
      <c r="R21" s="22">
        <f>'WEEKLY COMPETITIVE REPORT'!R21</f>
        <v>682</v>
      </c>
      <c r="S21" s="22">
        <f>'WEEKLY COMPETITIVE REPORT'!S21</f>
        <v>1037</v>
      </c>
      <c r="T21" s="64">
        <f>'WEEKLY COMPETITIVE REPORT'!T21</f>
        <v>-34.82615268329555</v>
      </c>
      <c r="U21" s="14">
        <f>'WEEKLY COMPETITIVE REPORT'!U21/Y4</f>
        <v>76911.3721302723</v>
      </c>
      <c r="V21" s="14">
        <f aca="true" t="shared" si="4" ref="V21:V33">P21/O21</f>
        <v>460.357714895889</v>
      </c>
      <c r="W21" s="25">
        <f aca="true" t="shared" si="5" ref="W21:W33">P21+U21</f>
        <v>81514.9492792312</v>
      </c>
      <c r="X21" s="22">
        <f>'WEEKLY COMPETITIVE REPORT'!X21</f>
        <v>11331</v>
      </c>
      <c r="Y21" s="56">
        <f>'WEEKLY COMPETITIVE REPORT'!Y21</f>
        <v>12013</v>
      </c>
    </row>
    <row r="22" spans="1:25" ht="12.75">
      <c r="A22" s="50">
        <v>9</v>
      </c>
      <c r="B22" s="4">
        <f>'WEEKLY COMPETITIVE REPORT'!B22</f>
        <v>7</v>
      </c>
      <c r="C22" s="4" t="str">
        <f>'WEEKLY COMPETITIVE REPORT'!C22</f>
        <v>WHITE HOUSE DOWN</v>
      </c>
      <c r="D22" s="4" t="str">
        <f>'WEEKLY COMPETITIVE REPORT'!D22</f>
        <v>NAPAD NA BELO HIŠO</v>
      </c>
      <c r="E22" s="4" t="str">
        <f>'WEEKLY COMPETITIVE REPORT'!E22</f>
        <v>SONY</v>
      </c>
      <c r="F22" s="4" t="str">
        <f>'WEEKLY COMPETITIVE REPORT'!F22</f>
        <v>CF</v>
      </c>
      <c r="G22" s="37">
        <f>'WEEKLY COMPETITIVE REPORT'!G22</f>
        <v>3</v>
      </c>
      <c r="H22" s="37">
        <f>'WEEKLY COMPETITIVE REPORT'!H22</f>
        <v>7</v>
      </c>
      <c r="I22" s="14">
        <f>'WEEKLY COMPETITIVE REPORT'!I22/Y4</f>
        <v>1971.4361986118527</v>
      </c>
      <c r="J22" s="14">
        <f>'WEEKLY COMPETITIVE REPORT'!J22/Y4</f>
        <v>3206.086492258409</v>
      </c>
      <c r="K22" s="22">
        <f>'WEEKLY COMPETITIVE REPORT'!K22</f>
        <v>255</v>
      </c>
      <c r="L22" s="22">
        <f>'WEEKLY COMPETITIVE REPORT'!L22</f>
        <v>407</v>
      </c>
      <c r="M22" s="64">
        <f>'WEEKLY COMPETITIVE REPORT'!M22</f>
        <v>-38.509575353871774</v>
      </c>
      <c r="N22" s="14">
        <f t="shared" si="3"/>
        <v>281.63374265883607</v>
      </c>
      <c r="O22" s="37">
        <f>'WEEKLY COMPETITIVE REPORT'!O22</f>
        <v>7</v>
      </c>
      <c r="P22" s="14">
        <f>'WEEKLY COMPETITIVE REPORT'!P22/Y4</f>
        <v>4229.845168179391</v>
      </c>
      <c r="Q22" s="14">
        <f>'WEEKLY COMPETITIVE REPORT'!Q22/Y4</f>
        <v>6344.100373731981</v>
      </c>
      <c r="R22" s="22">
        <f>'WEEKLY COMPETITIVE REPORT'!R22</f>
        <v>632</v>
      </c>
      <c r="S22" s="22">
        <f>'WEEKLY COMPETITIVE REPORT'!S22</f>
        <v>939</v>
      </c>
      <c r="T22" s="64">
        <f>'WEEKLY COMPETITIVE REPORT'!T22</f>
        <v>-33.32632021880917</v>
      </c>
      <c r="U22" s="14">
        <f>'WEEKLY COMPETITIVE REPORT'!U22/Y4</f>
        <v>23410.30432461292</v>
      </c>
      <c r="V22" s="14">
        <f t="shared" si="4"/>
        <v>604.2635954541987</v>
      </c>
      <c r="W22" s="25">
        <f t="shared" si="5"/>
        <v>27640.149492792312</v>
      </c>
      <c r="X22" s="22">
        <f>'WEEKLY COMPETITIVE REPORT'!X22</f>
        <v>3482</v>
      </c>
      <c r="Y22" s="56">
        <f>'WEEKLY COMPETITIVE REPORT'!Y22</f>
        <v>4114</v>
      </c>
    </row>
    <row r="23" spans="1:25" ht="12.75">
      <c r="A23" s="50">
        <v>10</v>
      </c>
      <c r="B23" s="4">
        <f>'WEEKLY COMPETITIVE REPORT'!B23</f>
        <v>3</v>
      </c>
      <c r="C23" s="4" t="str">
        <f>'WEEKLY COMPETITIVE REPORT'!C23</f>
        <v>MONSTERS UNIVERSITY 3D</v>
      </c>
      <c r="D23" s="4" t="str">
        <f>'WEEKLY COMPETITIVE REPORT'!D23</f>
        <v>POŠASTI Z UNIVERZE 3D</v>
      </c>
      <c r="E23" s="4" t="str">
        <f>'WEEKLY COMPETITIVE REPORT'!E23</f>
        <v>BVI</v>
      </c>
      <c r="F23" s="4" t="str">
        <f>'WEEKLY COMPETITIVE REPORT'!F23</f>
        <v>CENEX</v>
      </c>
      <c r="G23" s="37">
        <f>'WEEKLY COMPETITIVE REPORT'!G23</f>
        <v>7</v>
      </c>
      <c r="H23" s="37">
        <f>'WEEKLY COMPETITIVE REPORT'!H23</f>
        <v>17</v>
      </c>
      <c r="I23" s="14">
        <f>'WEEKLY COMPETITIVE REPORT'!I23/Y4</f>
        <v>1616.3908168713294</v>
      </c>
      <c r="J23" s="14">
        <f>'WEEKLY COMPETITIVE REPORT'!J23/Y4</f>
        <v>4881.206620395088</v>
      </c>
      <c r="K23" s="22">
        <f>'WEEKLY COMPETITIVE REPORT'!K23</f>
        <v>228</v>
      </c>
      <c r="L23" s="22">
        <f>'WEEKLY COMPETITIVE REPORT'!L23</f>
        <v>667</v>
      </c>
      <c r="M23" s="64">
        <f>'WEEKLY COMPETITIVE REPORT'!M23</f>
        <v>-66.88542521192234</v>
      </c>
      <c r="N23" s="14">
        <f t="shared" si="3"/>
        <v>95.08181275713703</v>
      </c>
      <c r="O23" s="37">
        <f>'WEEKLY COMPETITIVE REPORT'!O23</f>
        <v>17</v>
      </c>
      <c r="P23" s="14">
        <f>'WEEKLY COMPETITIVE REPORT'!P23/Y4</f>
        <v>3737.3198077949814</v>
      </c>
      <c r="Q23" s="14">
        <f>'WEEKLY COMPETITIVE REPORT'!Q23/Y4</f>
        <v>10682.060864922585</v>
      </c>
      <c r="R23" s="22">
        <f>'WEEKLY COMPETITIVE REPORT'!R23</f>
        <v>585</v>
      </c>
      <c r="S23" s="22">
        <f>'WEEKLY COMPETITIVE REPORT'!S23</f>
        <v>1624</v>
      </c>
      <c r="T23" s="64">
        <f>'WEEKLY COMPETITIVE REPORT'!T23</f>
        <v>-65.01312007997001</v>
      </c>
      <c r="U23" s="14">
        <f>'WEEKLY COMPETITIVE REPORT'!U23/Y4</f>
        <v>145511.21195942338</v>
      </c>
      <c r="V23" s="14">
        <f t="shared" si="4"/>
        <v>219.84234163499892</v>
      </c>
      <c r="W23" s="25">
        <f t="shared" si="5"/>
        <v>149248.53176721837</v>
      </c>
      <c r="X23" s="22">
        <f>'WEEKLY COMPETITIVE REPORT'!X23</f>
        <v>22067</v>
      </c>
      <c r="Y23" s="56">
        <f>'WEEKLY COMPETITIVE REPORT'!Y23</f>
        <v>22652</v>
      </c>
    </row>
    <row r="24" spans="1:25" ht="12.75">
      <c r="A24" s="50">
        <v>11</v>
      </c>
      <c r="B24" s="4" t="str">
        <f>'WEEKLY COMPETITIVE REPORT'!B24</f>
        <v>New</v>
      </c>
      <c r="C24" s="4" t="str">
        <f>'WEEKLY COMPETITIVE REPORT'!C24</f>
        <v>BYZANTIUM</v>
      </c>
      <c r="D24" s="4" t="str">
        <f>'WEEKLY COMPETITIVE REPORT'!D24</f>
        <v>BYZANTIUM</v>
      </c>
      <c r="E24" s="4" t="str">
        <f>'WEEKLY COMPETITIVE REPORT'!E24</f>
        <v>IND</v>
      </c>
      <c r="F24" s="4" t="str">
        <f>'WEEKLY COMPETITIVE REPORT'!F24</f>
        <v>Cinemania</v>
      </c>
      <c r="G24" s="37">
        <f>'WEEKLY COMPETITIVE REPORT'!G24</f>
        <v>1</v>
      </c>
      <c r="H24" s="37">
        <f>'WEEKLY COMPETITIVE REPORT'!H24</f>
        <v>6</v>
      </c>
      <c r="I24" s="14">
        <f>'WEEKLY COMPETITIVE REPORT'!I24/Y4</f>
        <v>1245.3283502402562</v>
      </c>
      <c r="J24" s="14">
        <f>'WEEKLY COMPETITIVE REPORT'!J24/Y4</f>
        <v>0</v>
      </c>
      <c r="K24" s="22">
        <f>'WEEKLY COMPETITIVE REPORT'!K24</f>
        <v>168</v>
      </c>
      <c r="L24" s="22">
        <f>'WEEKLY COMPETITIVE REPORT'!L24</f>
        <v>0</v>
      </c>
      <c r="M24" s="64">
        <f>'WEEKLY COMPETITIVE REPORT'!M24</f>
        <v>0</v>
      </c>
      <c r="N24" s="14">
        <f t="shared" si="3"/>
        <v>207.5547250400427</v>
      </c>
      <c r="O24" s="37">
        <f>'WEEKLY COMPETITIVE REPORT'!O24</f>
        <v>6</v>
      </c>
      <c r="P24" s="14">
        <f>'WEEKLY COMPETITIVE REPORT'!P24/Y4</f>
        <v>2338.4943940202884</v>
      </c>
      <c r="Q24" s="14">
        <f>'WEEKLY COMPETITIVE REPORT'!Q24/Y4</f>
        <v>0</v>
      </c>
      <c r="R24" s="22">
        <f>'WEEKLY COMPETITIVE REPORT'!R24</f>
        <v>351</v>
      </c>
      <c r="S24" s="22">
        <f>'WEEKLY COMPETITIVE REPORT'!S24</f>
        <v>0</v>
      </c>
      <c r="T24" s="64">
        <f>'WEEKLY COMPETITIVE REPORT'!T24</f>
        <v>0</v>
      </c>
      <c r="U24" s="14">
        <f>'WEEKLY COMPETITIVE REPORT'!U24/Y4</f>
        <v>0</v>
      </c>
      <c r="V24" s="14">
        <f t="shared" si="4"/>
        <v>389.7490656700481</v>
      </c>
      <c r="W24" s="25">
        <f t="shared" si="5"/>
        <v>2338.4943940202884</v>
      </c>
      <c r="X24" s="22">
        <f>'WEEKLY COMPETITIVE REPORT'!X24</f>
        <v>0</v>
      </c>
      <c r="Y24" s="56">
        <f>'WEEKLY COMPETITIVE REPORT'!Y24</f>
        <v>351</v>
      </c>
    </row>
    <row r="25" spans="1:25" ht="12.75">
      <c r="A25" s="50">
        <v>12</v>
      </c>
      <c r="B25" s="4">
        <f>'WEEKLY COMPETITIVE REPORT'!B25</f>
        <v>15</v>
      </c>
      <c r="C25" s="4" t="str">
        <f>'WEEKLY COMPETITIVE REPORT'!C25</f>
        <v>THE WORLD'S END</v>
      </c>
      <c r="D25" s="4" t="str">
        <f>'WEEKLY COMPETITIVE REPORT'!D25</f>
        <v>PR'KONC SVETA</v>
      </c>
      <c r="E25" s="4" t="str">
        <f>'WEEKLY COMPETITIVE REPORT'!E25</f>
        <v>UNI</v>
      </c>
      <c r="F25" s="4" t="str">
        <f>'WEEKLY COMPETITIVE REPORT'!F25</f>
        <v>Karantanija</v>
      </c>
      <c r="G25" s="37">
        <f>'WEEKLY COMPETITIVE REPORT'!G25</f>
        <v>3</v>
      </c>
      <c r="H25" s="37">
        <f>'WEEKLY COMPETITIVE REPORT'!H25</f>
        <v>9</v>
      </c>
      <c r="I25" s="14">
        <f>'WEEKLY COMPETITIVE REPORT'!I25/Y4</f>
        <v>710.0907634810465</v>
      </c>
      <c r="J25" s="14">
        <f>'WEEKLY COMPETITIVE REPORT'!J25/Y4</f>
        <v>820.8756006406834</v>
      </c>
      <c r="K25" s="22">
        <f>'WEEKLY COMPETITIVE REPORT'!K25</f>
        <v>101</v>
      </c>
      <c r="L25" s="22">
        <f>'WEEKLY COMPETITIVE REPORT'!L25</f>
        <v>114</v>
      </c>
      <c r="M25" s="64">
        <f>'WEEKLY COMPETITIVE REPORT'!M25</f>
        <v>-13.495934959349597</v>
      </c>
      <c r="N25" s="14">
        <f t="shared" si="3"/>
        <v>78.89897372011627</v>
      </c>
      <c r="O25" s="37">
        <f>'WEEKLY COMPETITIVE REPORT'!O25</f>
        <v>9</v>
      </c>
      <c r="P25" s="14">
        <f>'WEEKLY COMPETITIVE REPORT'!P25/Y4</f>
        <v>1529.6316070475175</v>
      </c>
      <c r="Q25" s="14">
        <f>'WEEKLY COMPETITIVE REPORT'!Q25/Y4</f>
        <v>1764.5488521089162</v>
      </c>
      <c r="R25" s="22">
        <f>'WEEKLY COMPETITIVE REPORT'!R25</f>
        <v>244</v>
      </c>
      <c r="S25" s="22">
        <f>'WEEKLY COMPETITIVE REPORT'!S25</f>
        <v>276</v>
      </c>
      <c r="T25" s="64">
        <f>'WEEKLY COMPETITIVE REPORT'!T25</f>
        <v>-13.31316187594554</v>
      </c>
      <c r="U25" s="14">
        <f>'WEEKLY COMPETITIVE REPORT'!U25/Y4</f>
        <v>7625.467164975975</v>
      </c>
      <c r="V25" s="14">
        <f t="shared" si="4"/>
        <v>169.95906744972416</v>
      </c>
      <c r="W25" s="25">
        <f t="shared" si="5"/>
        <v>9155.098772023492</v>
      </c>
      <c r="X25" s="22">
        <f>'WEEKLY COMPETITIVE REPORT'!X25</f>
        <v>1207</v>
      </c>
      <c r="Y25" s="56">
        <f>'WEEKLY COMPETITIVE REPORT'!Y25</f>
        <v>1451</v>
      </c>
    </row>
    <row r="26" spans="1:25" ht="12.75" customHeight="1">
      <c r="A26" s="50">
        <v>13</v>
      </c>
      <c r="B26" s="4">
        <f>'WEEKLY COMPETITIVE REPORT'!B26</f>
        <v>0</v>
      </c>
      <c r="C26" s="4">
        <f>'WEEKLY COMPETITIVE REPORT'!C26</f>
        <v>0</v>
      </c>
      <c r="D26" s="4">
        <f>'WEEKLY COMPETITIVE REPORT'!D26</f>
        <v>0</v>
      </c>
      <c r="E26" s="4">
        <f>'WEEKLY COMPETITIVE REPORT'!E26</f>
        <v>0</v>
      </c>
      <c r="F26" s="4">
        <f>'WEEKLY COMPETITIVE REPORT'!F26</f>
        <v>0</v>
      </c>
      <c r="G26" s="37">
        <f>'WEEKLY COMPETITIVE REPORT'!G26</f>
        <v>0</v>
      </c>
      <c r="H26" s="37">
        <f>'WEEKLY COMPETITIVE REPORT'!H26</f>
        <v>0</v>
      </c>
      <c r="I26" s="14">
        <f>'WEEKLY COMPETITIVE REPORT'!I26/Y4</f>
        <v>0</v>
      </c>
      <c r="J26" s="14">
        <f>'WEEKLY COMPETITIVE REPORT'!J26/Y4</f>
        <v>0</v>
      </c>
      <c r="K26" s="22">
        <f>'WEEKLY COMPETITIVE REPORT'!K26</f>
        <v>0</v>
      </c>
      <c r="L26" s="22">
        <f>'WEEKLY COMPETITIVE REPORT'!L26</f>
        <v>0</v>
      </c>
      <c r="M26" s="64">
        <f>'WEEKLY COMPETITIVE REPORT'!M26</f>
        <v>0</v>
      </c>
      <c r="N26" s="14" t="e">
        <f t="shared" si="3"/>
        <v>#DIV/0!</v>
      </c>
      <c r="O26" s="37">
        <f>'WEEKLY COMPETITIVE REPORT'!O26</f>
        <v>0</v>
      </c>
      <c r="P26" s="14">
        <f>'WEEKLY COMPETITIVE REPORT'!P26/Y4</f>
        <v>0</v>
      </c>
      <c r="Q26" s="14">
        <f>'WEEKLY COMPETITIVE REPORT'!Q26/Y4</f>
        <v>0</v>
      </c>
      <c r="R26" s="22">
        <f>'WEEKLY COMPETITIVE REPORT'!R26</f>
        <v>0</v>
      </c>
      <c r="S26" s="22">
        <f>'WEEKLY COMPETITIVE REPORT'!S26</f>
        <v>0</v>
      </c>
      <c r="T26" s="64">
        <f>'WEEKLY COMPETITIVE REPORT'!T26</f>
        <v>0</v>
      </c>
      <c r="U26" s="14">
        <f>'WEEKLY COMPETITIVE REPORT'!U26/Y4</f>
        <v>0</v>
      </c>
      <c r="V26" s="14" t="e">
        <f t="shared" si="4"/>
        <v>#DIV/0!</v>
      </c>
      <c r="W26" s="25">
        <f t="shared" si="5"/>
        <v>0</v>
      </c>
      <c r="X26" s="22">
        <f>'WEEKLY COMPETITIVE REPORT'!X26</f>
        <v>0</v>
      </c>
      <c r="Y26" s="56">
        <f>'WEEKLY COMPETITIVE REPORT'!Y26</f>
        <v>0</v>
      </c>
    </row>
    <row r="27" spans="1:25" ht="12.75" customHeight="1">
      <c r="A27" s="50">
        <v>14</v>
      </c>
      <c r="B27" s="4">
        <f>'WEEKLY COMPETITIVE REPORT'!B27</f>
        <v>0</v>
      </c>
      <c r="C27" s="4">
        <f>'WEEKLY COMPETITIVE REPORT'!C27</f>
        <v>0</v>
      </c>
      <c r="D27" s="4">
        <f>'WEEKLY COMPETITIVE REPORT'!D27</f>
        <v>0</v>
      </c>
      <c r="E27" s="4">
        <f>'WEEKLY COMPETITIVE REPORT'!E27</f>
        <v>0</v>
      </c>
      <c r="F27" s="4">
        <f>'WEEKLY COMPETITIVE REPORT'!F27</f>
        <v>0</v>
      </c>
      <c r="G27" s="37">
        <f>'WEEKLY COMPETITIVE REPORT'!G27</f>
        <v>0</v>
      </c>
      <c r="H27" s="37">
        <f>'WEEKLY COMPETITIVE REPORT'!H27</f>
        <v>0</v>
      </c>
      <c r="I27" s="14">
        <f>'WEEKLY COMPETITIVE REPORT'!I27/Y4</f>
        <v>0</v>
      </c>
      <c r="J27" s="14">
        <f>'WEEKLY COMPETITIVE REPORT'!J27/Y17</f>
        <v>0</v>
      </c>
      <c r="K27" s="22">
        <f>'WEEKLY COMPETITIVE REPORT'!K27</f>
        <v>0</v>
      </c>
      <c r="L27" s="22">
        <f>'WEEKLY COMPETITIVE REPORT'!L27</f>
        <v>0</v>
      </c>
      <c r="M27" s="64">
        <f>'WEEKLY COMPETITIVE REPORT'!M27</f>
        <v>0</v>
      </c>
      <c r="N27" s="14" t="e">
        <f t="shared" si="3"/>
        <v>#DIV/0!</v>
      </c>
      <c r="O27" s="37">
        <f>'WEEKLY COMPETITIVE REPORT'!O27</f>
        <v>0</v>
      </c>
      <c r="P27" s="14">
        <f>'WEEKLY COMPETITIVE REPORT'!P27/Y4</f>
        <v>0</v>
      </c>
      <c r="Q27" s="14">
        <f>'WEEKLY COMPETITIVE REPORT'!Q27/Y17</f>
        <v>0</v>
      </c>
      <c r="R27" s="22">
        <f>'WEEKLY COMPETITIVE REPORT'!R27</f>
        <v>0</v>
      </c>
      <c r="S27" s="22">
        <f>'WEEKLY COMPETITIVE REPORT'!S27</f>
        <v>0</v>
      </c>
      <c r="T27" s="64">
        <f>'WEEKLY COMPETITIVE REPORT'!T27</f>
        <v>0</v>
      </c>
      <c r="U27" s="14">
        <f>'WEEKLY COMPETITIVE REPORT'!U27/Y17</f>
        <v>0</v>
      </c>
      <c r="V27" s="14" t="e">
        <f t="shared" si="4"/>
        <v>#DIV/0!</v>
      </c>
      <c r="W27" s="25">
        <f t="shared" si="5"/>
        <v>0</v>
      </c>
      <c r="X27" s="22">
        <f>'WEEKLY COMPETITIVE REPORT'!X27</f>
        <v>0</v>
      </c>
      <c r="Y27" s="56">
        <f>'WEEKLY COMPETITIVE REPORT'!Y27</f>
        <v>0</v>
      </c>
    </row>
    <row r="28" spans="1:25" ht="12.75">
      <c r="A28" s="50">
        <v>15</v>
      </c>
      <c r="B28" s="4">
        <f>'WEEKLY COMPETITIVE REPORT'!B28</f>
        <v>0</v>
      </c>
      <c r="C28" s="4">
        <f>'WEEKLY COMPETITIVE REPORT'!C28</f>
        <v>0</v>
      </c>
      <c r="D28" s="4">
        <f>'WEEKLY COMPETITIVE REPORT'!D28</f>
        <v>0</v>
      </c>
      <c r="E28" s="4">
        <f>'WEEKLY COMPETITIVE REPORT'!E28</f>
        <v>0</v>
      </c>
      <c r="F28" s="4">
        <f>'WEEKLY COMPETITIVE REPORT'!F28</f>
        <v>0</v>
      </c>
      <c r="G28" s="37">
        <f>'WEEKLY COMPETITIVE REPORT'!G28</f>
        <v>0</v>
      </c>
      <c r="H28" s="37">
        <f>'WEEKLY COMPETITIVE REPORT'!H28</f>
        <v>0</v>
      </c>
      <c r="I28" s="14">
        <f>'WEEKLY COMPETITIVE REPORT'!I28/Y4</f>
        <v>0</v>
      </c>
      <c r="J28" s="14">
        <f>'WEEKLY COMPETITIVE REPORT'!J28/Y17</f>
        <v>0</v>
      </c>
      <c r="K28" s="22">
        <f>'WEEKLY COMPETITIVE REPORT'!K28</f>
        <v>0</v>
      </c>
      <c r="L28" s="22">
        <f>'WEEKLY COMPETITIVE REPORT'!L28</f>
        <v>0</v>
      </c>
      <c r="M28" s="64">
        <f>'WEEKLY COMPETITIVE REPORT'!M28</f>
        <v>0</v>
      </c>
      <c r="N28" s="14" t="e">
        <f t="shared" si="3"/>
        <v>#DIV/0!</v>
      </c>
      <c r="O28" s="37">
        <f>'WEEKLY COMPETITIVE REPORT'!O28</f>
        <v>0</v>
      </c>
      <c r="P28" s="14">
        <f>'WEEKLY COMPETITIVE REPORT'!P28/Y4</f>
        <v>0</v>
      </c>
      <c r="Q28" s="14">
        <f>'WEEKLY COMPETITIVE REPORT'!Q28/Y17</f>
        <v>0</v>
      </c>
      <c r="R28" s="22">
        <f>'WEEKLY COMPETITIVE REPORT'!R28</f>
        <v>0</v>
      </c>
      <c r="S28" s="22">
        <f>'WEEKLY COMPETITIVE REPORT'!S28</f>
        <v>0</v>
      </c>
      <c r="T28" s="64">
        <f>'WEEKLY COMPETITIVE REPORT'!T28</f>
        <v>0</v>
      </c>
      <c r="U28" s="14">
        <f>'WEEKLY COMPETITIVE REPORT'!U28/Y17</f>
        <v>0</v>
      </c>
      <c r="V28" s="14" t="e">
        <f t="shared" si="4"/>
        <v>#DIV/0!</v>
      </c>
      <c r="W28" s="25">
        <f t="shared" si="5"/>
        <v>0</v>
      </c>
      <c r="X28" s="22">
        <f>'WEEKLY COMPETITIVE REPORT'!X28</f>
        <v>0</v>
      </c>
      <c r="Y28" s="56">
        <f>'WEEKLY COMPETITIVE REPORT'!Y28</f>
        <v>0</v>
      </c>
    </row>
    <row r="29" spans="1:25" ht="12.75">
      <c r="A29" s="50">
        <v>16</v>
      </c>
      <c r="B29" s="4">
        <f>'WEEKLY COMPETITIVE REPORT'!B29</f>
        <v>0</v>
      </c>
      <c r="C29" s="4">
        <f>'WEEKLY COMPETITIVE REPORT'!C29</f>
        <v>0</v>
      </c>
      <c r="D29" s="4">
        <f>'WEEKLY COMPETITIVE REPORT'!D29</f>
        <v>0</v>
      </c>
      <c r="E29" s="4">
        <f>'WEEKLY COMPETITIVE REPORT'!E29</f>
        <v>0</v>
      </c>
      <c r="F29" s="4">
        <f>'WEEKLY COMPETITIVE REPORT'!F29</f>
        <v>0</v>
      </c>
      <c r="G29" s="37">
        <f>'WEEKLY COMPETITIVE REPORT'!G29</f>
        <v>0</v>
      </c>
      <c r="H29" s="37">
        <f>'WEEKLY COMPETITIVE REPORT'!H29</f>
        <v>0</v>
      </c>
      <c r="I29" s="14">
        <f>'WEEKLY COMPETITIVE REPORT'!I29/Y4</f>
        <v>0</v>
      </c>
      <c r="J29" s="14">
        <f>'WEEKLY COMPETITIVE REPORT'!J29/Y17</f>
        <v>0</v>
      </c>
      <c r="K29" s="22">
        <f>'WEEKLY COMPETITIVE REPORT'!K29</f>
        <v>0</v>
      </c>
      <c r="L29" s="22">
        <f>'WEEKLY COMPETITIVE REPORT'!L29</f>
        <v>0</v>
      </c>
      <c r="M29" s="64">
        <f>'WEEKLY COMPETITIVE REPORT'!M29</f>
        <v>0</v>
      </c>
      <c r="N29" s="14" t="e">
        <f t="shared" si="3"/>
        <v>#DIV/0!</v>
      </c>
      <c r="O29" s="37">
        <f>'WEEKLY COMPETITIVE REPORT'!O29</f>
        <v>0</v>
      </c>
      <c r="P29" s="14">
        <f>'WEEKLY COMPETITIVE REPORT'!P29/Y4</f>
        <v>0</v>
      </c>
      <c r="Q29" s="14">
        <f>'WEEKLY COMPETITIVE REPORT'!Q29/Y17</f>
        <v>0</v>
      </c>
      <c r="R29" s="22">
        <f>'WEEKLY COMPETITIVE REPORT'!R29</f>
        <v>0</v>
      </c>
      <c r="S29" s="22">
        <f>'WEEKLY COMPETITIVE REPORT'!S29</f>
        <v>0</v>
      </c>
      <c r="T29" s="64">
        <f>'WEEKLY COMPETITIVE REPORT'!T29</f>
        <v>0</v>
      </c>
      <c r="U29" s="14">
        <f>'WEEKLY COMPETITIVE REPORT'!U29/Y4</f>
        <v>0</v>
      </c>
      <c r="V29" s="14" t="e">
        <f t="shared" si="4"/>
        <v>#DIV/0!</v>
      </c>
      <c r="W29" s="25">
        <f t="shared" si="5"/>
        <v>0</v>
      </c>
      <c r="X29" s="22">
        <f>'WEEKLY COMPETITIVE REPORT'!X29</f>
        <v>0</v>
      </c>
      <c r="Y29" s="56">
        <f>'WEEKLY COMPETITIVE REPORT'!Y29</f>
        <v>0</v>
      </c>
    </row>
    <row r="30" spans="1:25" ht="12.75">
      <c r="A30" s="51">
        <v>17</v>
      </c>
      <c r="B30" s="4">
        <f>'WEEKLY COMPETITIVE REPORT'!B30</f>
        <v>0</v>
      </c>
      <c r="C30" s="4">
        <f>'WEEKLY COMPETITIVE REPORT'!C30</f>
        <v>0</v>
      </c>
      <c r="D30" s="4">
        <f>'WEEKLY COMPETITIVE REPORT'!D30</f>
        <v>0</v>
      </c>
      <c r="E30" s="4">
        <f>'WEEKLY COMPETITIVE REPORT'!E30</f>
        <v>0</v>
      </c>
      <c r="F30" s="4">
        <f>'WEEKLY COMPETITIVE REPORT'!F30</f>
        <v>0</v>
      </c>
      <c r="G30" s="37">
        <f>'WEEKLY COMPETITIVE REPORT'!G30</f>
        <v>0</v>
      </c>
      <c r="H30" s="37">
        <f>'WEEKLY COMPETITIVE REPORT'!H30</f>
        <v>0</v>
      </c>
      <c r="I30" s="14">
        <f>'WEEKLY COMPETITIVE REPORT'!I30/Y4</f>
        <v>0</v>
      </c>
      <c r="J30" s="14">
        <f>'WEEKLY COMPETITIVE REPORT'!J30/Y17</f>
        <v>0</v>
      </c>
      <c r="K30" s="22">
        <f>'WEEKLY COMPETITIVE REPORT'!K30</f>
        <v>0</v>
      </c>
      <c r="L30" s="22">
        <f>'WEEKLY COMPETITIVE REPORT'!L30</f>
        <v>0</v>
      </c>
      <c r="M30" s="64">
        <f>'WEEKLY COMPETITIVE REPORT'!M30</f>
        <v>0</v>
      </c>
      <c r="N30" s="14" t="e">
        <f t="shared" si="3"/>
        <v>#DIV/0!</v>
      </c>
      <c r="O30" s="37">
        <f>'WEEKLY COMPETITIVE REPORT'!O30</f>
        <v>0</v>
      </c>
      <c r="P30" s="14">
        <f>'WEEKLY COMPETITIVE REPORT'!P30/Y4</f>
        <v>0</v>
      </c>
      <c r="Q30" s="14">
        <f>'WEEKLY COMPETITIVE REPORT'!Q30/Y17</f>
        <v>0</v>
      </c>
      <c r="R30" s="22">
        <f>'WEEKLY COMPETITIVE REPORT'!R30</f>
        <v>0</v>
      </c>
      <c r="S30" s="22">
        <f>'WEEKLY COMPETITIVE REPORT'!S30</f>
        <v>0</v>
      </c>
      <c r="T30" s="64">
        <f>'WEEKLY COMPETITIVE REPORT'!T30</f>
        <v>0</v>
      </c>
      <c r="U30" s="14">
        <f>'WEEKLY COMPETITIVE REPORT'!U30/Y4</f>
        <v>0</v>
      </c>
      <c r="V30" s="14" t="e">
        <f t="shared" si="4"/>
        <v>#DIV/0!</v>
      </c>
      <c r="W30" s="25">
        <f t="shared" si="5"/>
        <v>0</v>
      </c>
      <c r="X30" s="22">
        <f>'WEEKLY COMPETITIVE REPORT'!X30</f>
        <v>0</v>
      </c>
      <c r="Y30" s="56">
        <f>'WEEKLY COMPETITIVE REPORT'!Y30</f>
        <v>0</v>
      </c>
    </row>
    <row r="31" spans="1:25" ht="12.75">
      <c r="A31" s="50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REPORT'!D31</f>
        <v>0</v>
      </c>
      <c r="E31" s="4">
        <f>'WEEKLY COMPETITIVE REPORT'!E31</f>
        <v>0</v>
      </c>
      <c r="F31" s="4">
        <f>'WEEKLY COMPETITIVE REPORT'!F31</f>
        <v>0</v>
      </c>
      <c r="G31" s="37">
        <f>'WEEKLY COMPETITIVE REPORT'!G31</f>
        <v>0</v>
      </c>
      <c r="H31" s="37">
        <f>'WEEKLY COMPETITIVE REPORT'!H31</f>
        <v>0</v>
      </c>
      <c r="I31" s="14">
        <f>'WEEKLY COMPETITIVE REPORT'!I31/Y4</f>
        <v>0</v>
      </c>
      <c r="J31" s="14">
        <f>'WEEKLY COMPETITIVE REPORT'!J31/Y17</f>
        <v>0</v>
      </c>
      <c r="K31" s="22">
        <f>'WEEKLY COMPETITIVE REPORT'!K31</f>
        <v>0</v>
      </c>
      <c r="L31" s="22">
        <f>'WEEKLY COMPETITIVE REPORT'!L31</f>
        <v>0</v>
      </c>
      <c r="M31" s="64">
        <f>'WEEKLY COMPETITIVE REPORT'!M31</f>
        <v>0</v>
      </c>
      <c r="N31" s="14" t="e">
        <f t="shared" si="3"/>
        <v>#DIV/0!</v>
      </c>
      <c r="O31" s="37">
        <f>'WEEKLY COMPETITIVE REPORT'!O31</f>
        <v>0</v>
      </c>
      <c r="P31" s="14">
        <f>'WEEKLY COMPETITIVE REPORT'!P31/Y4</f>
        <v>0</v>
      </c>
      <c r="Q31" s="14">
        <f>'WEEKLY COMPETITIVE REPORT'!Q31/Y17</f>
        <v>0</v>
      </c>
      <c r="R31" s="22">
        <f>'WEEKLY COMPETITIVE REPORT'!R31</f>
        <v>0</v>
      </c>
      <c r="S31" s="22">
        <f>'WEEKLY COMPETITIVE REPORT'!S31</f>
        <v>0</v>
      </c>
      <c r="T31" s="64">
        <f>'WEEKLY COMPETITIVE REPORT'!T31</f>
        <v>0</v>
      </c>
      <c r="U31" s="14">
        <f>'WEEKLY COMPETITIVE REPORT'!U31/Y4</f>
        <v>0</v>
      </c>
      <c r="V31" s="14" t="e">
        <f t="shared" si="4"/>
        <v>#DIV/0!</v>
      </c>
      <c r="W31" s="25">
        <f t="shared" si="5"/>
        <v>0</v>
      </c>
      <c r="X31" s="22">
        <f>'WEEKLY COMPETITIVE REPORT'!X31</f>
        <v>0</v>
      </c>
      <c r="Y31" s="56">
        <f>'WEEKLY COMPETITIVE REPORT'!Y31</f>
        <v>0</v>
      </c>
    </row>
    <row r="32" spans="1:25" ht="12.75">
      <c r="A32" s="50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4">
        <f>'WEEKLY COMPETITIVE REPORT'!F32</f>
        <v>0</v>
      </c>
      <c r="G32" s="37">
        <f>'WEEKLY COMPETITIVE REPORT'!G32</f>
        <v>0</v>
      </c>
      <c r="H32" s="37">
        <f>'WEEKLY COMPETITIVE REPORT'!H32</f>
        <v>0</v>
      </c>
      <c r="I32" s="14">
        <f>'WEEKLY COMPETITIVE REPORT'!I32/Y4</f>
        <v>0</v>
      </c>
      <c r="J32" s="14">
        <f>'WEEKLY COMPETITIVE REPORT'!J32/Y17</f>
        <v>0</v>
      </c>
      <c r="K32" s="22">
        <f>'WEEKLY COMPETITIVE REPORT'!K32</f>
        <v>0</v>
      </c>
      <c r="L32" s="22">
        <f>'WEEKLY COMPETITIVE REPORT'!L32</f>
        <v>0</v>
      </c>
      <c r="M32" s="64">
        <f>'WEEKLY COMPETITIVE REPORT'!M32</f>
        <v>0</v>
      </c>
      <c r="N32" s="14" t="e">
        <f t="shared" si="3"/>
        <v>#DIV/0!</v>
      </c>
      <c r="O32" s="37">
        <f>'WEEKLY COMPETITIVE REPORT'!O32</f>
        <v>0</v>
      </c>
      <c r="P32" s="14">
        <f>'WEEKLY COMPETITIVE REPORT'!P32/Y4</f>
        <v>0</v>
      </c>
      <c r="Q32" s="14">
        <f>'WEEKLY COMPETITIVE REPORT'!Q32/Y17</f>
        <v>0</v>
      </c>
      <c r="R32" s="22">
        <f>'WEEKLY COMPETITIVE REPORT'!R32</f>
        <v>0</v>
      </c>
      <c r="S32" s="22">
        <f>'WEEKLY COMPETITIVE REPORT'!S32</f>
        <v>0</v>
      </c>
      <c r="T32" s="64">
        <f>'WEEKLY COMPETITIVE REPORT'!T32</f>
        <v>0</v>
      </c>
      <c r="U32" s="14">
        <f>'WEEKLY COMPETITIVE REPORT'!U32/Y4</f>
        <v>0</v>
      </c>
      <c r="V32" s="14" t="e">
        <f t="shared" si="4"/>
        <v>#DIV/0!</v>
      </c>
      <c r="W32" s="25">
        <f t="shared" si="5"/>
        <v>0</v>
      </c>
      <c r="X32" s="22">
        <f>'WEEKLY COMPETITIVE REPORT'!X32</f>
        <v>0</v>
      </c>
      <c r="Y32" s="56">
        <f>'WEEKLY COMPETITIVE REPORT'!Y32</f>
        <v>0</v>
      </c>
    </row>
    <row r="33" spans="1:25" ht="13.5" thickBot="1">
      <c r="A33" s="50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7">
        <f>'WEEKLY COMPETITIVE REPORT'!G33</f>
        <v>0</v>
      </c>
      <c r="H33" s="37">
        <f>'WEEKLY COMPETITIVE REPORT'!H33</f>
        <v>0</v>
      </c>
      <c r="I33" s="14">
        <f>'WEEKLY COMPETITIVE REPORT'!I33/Y4</f>
        <v>0</v>
      </c>
      <c r="J33" s="14">
        <f>'WEEKLY COMPETITIVE REPORT'!J33/Y17</f>
        <v>0</v>
      </c>
      <c r="K33" s="22">
        <f>'WEEKLY COMPETITIVE REPORT'!K33</f>
        <v>0</v>
      </c>
      <c r="L33" s="22">
        <f>'WEEKLY COMPETITIVE REPORT'!L33</f>
        <v>0</v>
      </c>
      <c r="M33" s="64">
        <f>'WEEKLY COMPETITIVE REPORT'!M33</f>
        <v>0</v>
      </c>
      <c r="N33" s="14" t="e">
        <f t="shared" si="3"/>
        <v>#DIV/0!</v>
      </c>
      <c r="O33" s="37">
        <f>'WEEKLY COMPETITIVE REPORT'!O33</f>
        <v>0</v>
      </c>
      <c r="P33" s="14">
        <f>'WEEKLY COMPETITIVE REPORT'!P33/Y4</f>
        <v>0</v>
      </c>
      <c r="Q33" s="14">
        <f>'WEEKLY COMPETITIVE REPORT'!Q33/Y17</f>
        <v>0</v>
      </c>
      <c r="R33" s="22">
        <f>'WEEKLY COMPETITIVE REPORT'!R33</f>
        <v>0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 t="e">
        <f t="shared" si="4"/>
        <v>#DIV/0!</v>
      </c>
      <c r="W33" s="25">
        <f t="shared" si="5"/>
        <v>0</v>
      </c>
      <c r="X33" s="22">
        <f>'WEEKLY COMPETITIVE REPORT'!X33</f>
        <v>0</v>
      </c>
      <c r="Y33" s="56">
        <f>'WEEKLY COMPETITIVE REPORT'!Y33</f>
        <v>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127</v>
      </c>
      <c r="I34" s="32">
        <f>SUM(I14:I33)</f>
        <v>138170.0480512547</v>
      </c>
      <c r="J34" s="31">
        <f>SUM(J14:J33)</f>
        <v>59955.953016551</v>
      </c>
      <c r="K34" s="31">
        <f>SUM(K14:K33)</f>
        <v>18272</v>
      </c>
      <c r="L34" s="31">
        <f>SUM(L14:L33)</f>
        <v>8016</v>
      </c>
      <c r="M34" s="64">
        <f>'WEEKLY COMPETITIVE REPORT'!M34</f>
        <v>-55.56065939726969</v>
      </c>
      <c r="N34" s="32">
        <f>I34/H34</f>
        <v>1087.9531342618482</v>
      </c>
      <c r="O34" s="40">
        <f>'WEEKLY COMPETITIVE REPORT'!O34</f>
        <v>127</v>
      </c>
      <c r="P34" s="31">
        <f>SUM(P14:P33)</f>
        <v>295620.66203950875</v>
      </c>
      <c r="Q34" s="31">
        <f>SUM(Q14:Q33)</f>
        <v>135368.39295248265</v>
      </c>
      <c r="R34" s="31">
        <f>SUM(R14:R33)</f>
        <v>43488</v>
      </c>
      <c r="S34" s="31">
        <f>SUM(S14:S33)</f>
        <v>20637</v>
      </c>
      <c r="T34" s="65">
        <f>P34/Q34-100%</f>
        <v>1.1838233844090786</v>
      </c>
      <c r="U34" s="31">
        <f>SUM(U14:U33)</f>
        <v>530080.0854244528</v>
      </c>
      <c r="V34" s="32">
        <f>P34/O34</f>
        <v>2327.7217483425884</v>
      </c>
      <c r="W34" s="31">
        <f>SUM(W14:W33)</f>
        <v>825700.7474639616</v>
      </c>
      <c r="X34" s="31">
        <f>SUM(X14:X33)</f>
        <v>79554</v>
      </c>
      <c r="Y34" s="35">
        <f>SUM(Y14:Y33)</f>
        <v>123042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CENEX 1</cp:lastModifiedBy>
  <cp:lastPrinted>2010-10-21T13:56:26Z</cp:lastPrinted>
  <dcterms:created xsi:type="dcterms:W3CDTF">1998-07-08T11:15:35Z</dcterms:created>
  <dcterms:modified xsi:type="dcterms:W3CDTF">2013-08-08T12:23:33Z</dcterms:modified>
  <cp:category/>
  <cp:version/>
  <cp:contentType/>
  <cp:contentStatus/>
</cp:coreProperties>
</file>