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870" windowWidth="23040" windowHeight="9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<sst xmlns="http://schemas.openxmlformats.org/spreadsheetml/2006/main" count="251" uniqueCount="92">
  <si>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</si>
  <si>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</si>
  <si>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</si>
  <si>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</si>
  <si>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</si>
  <si>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</si>
  <si>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</si>
  <si>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</si>
  <si>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</si>
  <si>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</si>
  <si>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</si>
  <si>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</si>
  <si>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</si>
  <si>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</si>
  <si>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</si>
  <si>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</si>
  <si>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</si>
  <si>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</si>
  <si>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</si>
  <si>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</si>
  <si>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</si>
  <si>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</si>
  <si>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</si>
  <si>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</si>
  <si>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</si>
  <si>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</si>
  <si>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</si>
  <si>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</si>
  <si>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</si>
  <si>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</si>
  <si>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</si>
  <si>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</si>
  <si>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</si>
  <si>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</si>
  <si>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</si>
  <si>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</si>
  <si>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</si>
  <si>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</si>
  <si>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</si>
  <si>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</si>
  <si>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</si>
  <si>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</si>
  <si>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</si>
  <si>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</si>
  <si>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</si>
  <si>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</si>
  <si>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</si>
  <si>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</si>
  <si>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UNI</t>
  </si>
  <si>
    <t>FOX</t>
  </si>
  <si>
    <t>BVI</t>
  </si>
  <si>
    <t>CENEX</t>
  </si>
  <si>
    <t>SONY</t>
  </si>
  <si>
    <t>FIVIA</t>
  </si>
  <si>
    <t>New</t>
  </si>
  <si>
    <t>MONSTERS UNIVERSITY 3D</t>
  </si>
  <si>
    <t>POŠASTI Z UNIVERZE 3D</t>
  </si>
  <si>
    <t>LONE RANGER</t>
  </si>
  <si>
    <t>OSAMLJENI JEZDEC</t>
  </si>
  <si>
    <t>HEAT</t>
  </si>
  <si>
    <t>DRZNI PAR</t>
  </si>
  <si>
    <t>GROWN UPS 2</t>
  </si>
  <si>
    <t>ODRASLI 2</t>
  </si>
  <si>
    <t>Cinemania</t>
  </si>
  <si>
    <t>THE SMURFS 2 3D</t>
  </si>
  <si>
    <t>SMRKCI 2 3D</t>
  </si>
  <si>
    <t>R.I.P.D.</t>
  </si>
  <si>
    <t>R.I.P.D. URAD ZA POKOJNIKE</t>
  </si>
  <si>
    <t>RED 2</t>
  </si>
  <si>
    <t>UPOKOJENI, OBOROŽENI, NEVARNI 2</t>
  </si>
  <si>
    <t>BEHIND THE CANDELABRA</t>
  </si>
  <si>
    <t>MOJE ŽIVLJENJE Z LIBERACEJEM</t>
  </si>
  <si>
    <t>ELYSIUM</t>
  </si>
  <si>
    <t>ELIZIJ</t>
  </si>
  <si>
    <t>DVOJINA</t>
  </si>
  <si>
    <t>DUAL</t>
  </si>
  <si>
    <t>DOMEST</t>
  </si>
  <si>
    <t>KICK ASS 2</t>
  </si>
  <si>
    <t>WE'RE THE MILLERS</t>
  </si>
  <si>
    <t>MI SMO MILLERJEVI</t>
  </si>
  <si>
    <t>WB</t>
  </si>
  <si>
    <t>29 - Aug</t>
  </si>
  <si>
    <t>04 - Sep</t>
  </si>
  <si>
    <t>30 - Aug</t>
  </si>
  <si>
    <t>01 - Sep</t>
  </si>
  <si>
    <t>THE FROZEN GROUND</t>
  </si>
  <si>
    <t>SMRT V LEDU</t>
  </si>
  <si>
    <t>ONE DIRECTION: THIS IS US 3D</t>
  </si>
  <si>
    <t>ONE DIRECTION: TO SMO MI 3D</t>
  </si>
  <si>
    <t>MORTAL INSTRMENTS: CITY OF BONES</t>
  </si>
  <si>
    <t>KRONIKE PODZEMLJA: MESTO KOSTI</t>
  </si>
  <si>
    <t>TURBO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</si>
</sst>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2">
      <selection activeCell="G24" sqref="G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83</v>
      </c>
      <c r="L4" s="21"/>
      <c r="M4" s="80" t="s">
        <v>84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81</v>
      </c>
      <c r="L5" s="8"/>
      <c r="M5" s="82" t="s">
        <v>82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35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41519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 t="s">
        <v>54</v>
      </c>
      <c r="C14" s="4" t="s">
        <v>91</v>
      </c>
      <c r="D14" s="4" t="s">
        <v>91</v>
      </c>
      <c r="E14" s="16" t="s">
        <v>46</v>
      </c>
      <c r="F14" s="16" t="s">
        <v>45</v>
      </c>
      <c r="G14" s="38">
        <v>1</v>
      </c>
      <c r="H14" s="38">
        <v>20</v>
      </c>
      <c r="I14" s="15">
        <v>24221</v>
      </c>
      <c r="J14" s="15"/>
      <c r="K14" s="15">
        <v>4352</v>
      </c>
      <c r="L14" s="15"/>
      <c r="M14" s="67"/>
      <c r="N14" s="15">
        <f>I14/H14</f>
        <v>1211.05</v>
      </c>
      <c r="O14" s="73">
        <v>20</v>
      </c>
      <c r="P14" s="15"/>
      <c r="Q14" s="15"/>
      <c r="R14" s="15"/>
      <c r="S14" s="15"/>
      <c r="T14" s="67"/>
      <c r="U14" s="102"/>
      <c r="V14" s="15">
        <f>P14/O14</f>
        <v>0</v>
      </c>
      <c r="W14" s="87">
        <v>61739</v>
      </c>
      <c r="X14" s="87"/>
      <c r="Y14" s="98">
        <v>11522</v>
      </c>
    </row>
    <row r="15" spans="1:25" ht="12.75">
      <c r="A15" s="72">
        <v>2</v>
      </c>
      <c r="B15" s="72">
        <v>1</v>
      </c>
      <c r="C15" s="4" t="s">
        <v>64</v>
      </c>
      <c r="D15" s="4" t="s">
        <v>65</v>
      </c>
      <c r="E15" s="16" t="s">
        <v>52</v>
      </c>
      <c r="F15" s="16" t="s">
        <v>47</v>
      </c>
      <c r="G15" s="38">
        <v>5</v>
      </c>
      <c r="H15" s="38">
        <v>21</v>
      </c>
      <c r="I15" s="15">
        <v>21462</v>
      </c>
      <c r="J15" s="15">
        <v>52790</v>
      </c>
      <c r="K15" s="15">
        <v>4271</v>
      </c>
      <c r="L15" s="15">
        <v>8898</v>
      </c>
      <c r="M15" s="67">
        <f>(I15/J15*100)-100</f>
        <v>-59.344572835764346</v>
      </c>
      <c r="N15" s="15">
        <f>I15/H15</f>
        <v>1022</v>
      </c>
      <c r="O15" s="73">
        <v>21</v>
      </c>
      <c r="P15" s="15"/>
      <c r="Q15" s="15"/>
      <c r="R15" s="15"/>
      <c r="S15" s="15"/>
      <c r="T15" s="67" t="e">
        <f>(P15/Q15*100)-100</f>
        <v>#DIV/0!</v>
      </c>
      <c r="U15" s="74"/>
      <c r="V15" s="15">
        <f>P15/O15</f>
        <v>0</v>
      </c>
      <c r="W15" s="87">
        <v>506732</v>
      </c>
      <c r="X15" s="87"/>
      <c r="Y15" s="99">
        <v>96691</v>
      </c>
    </row>
    <row r="16" spans="1:25" ht="12.75">
      <c r="A16" s="72">
        <v>3</v>
      </c>
      <c r="B16" s="72">
        <v>2</v>
      </c>
      <c r="C16" s="4" t="s">
        <v>78</v>
      </c>
      <c r="D16" s="4" t="s">
        <v>79</v>
      </c>
      <c r="E16" s="16" t="s">
        <v>80</v>
      </c>
      <c r="F16" s="16" t="s">
        <v>45</v>
      </c>
      <c r="G16" s="38">
        <v>2</v>
      </c>
      <c r="H16" s="38">
        <v>10</v>
      </c>
      <c r="I16" s="25">
        <v>14067</v>
      </c>
      <c r="J16" s="25">
        <v>21685</v>
      </c>
      <c r="K16" s="104">
        <v>2552</v>
      </c>
      <c r="L16" s="104">
        <v>3946</v>
      </c>
      <c r="M16" s="67">
        <f>(I16/J16*100)-100</f>
        <v>-35.1302743832142</v>
      </c>
      <c r="N16" s="15">
        <f>I16/H16</f>
        <v>1406.7</v>
      </c>
      <c r="O16" s="73">
        <v>10</v>
      </c>
      <c r="P16" s="15"/>
      <c r="Q16" s="15"/>
      <c r="R16" s="15"/>
      <c r="S16" s="15"/>
      <c r="T16" s="67" t="e">
        <f>(P16/Q16*100)-100</f>
        <v>#DIV/0!</v>
      </c>
      <c r="U16" s="74"/>
      <c r="V16" s="15">
        <f>P16/O16</f>
        <v>0</v>
      </c>
      <c r="W16" s="87">
        <v>59546</v>
      </c>
      <c r="X16" s="87"/>
      <c r="Y16" s="99">
        <v>11780</v>
      </c>
    </row>
    <row r="17" spans="1:25" ht="12.75">
      <c r="A17" s="72">
        <v>4</v>
      </c>
      <c r="B17" s="72" t="s">
        <v>54</v>
      </c>
      <c r="C17" s="4" t="s">
        <v>87</v>
      </c>
      <c r="D17" s="4" t="s">
        <v>88</v>
      </c>
      <c r="E17" s="16" t="s">
        <v>52</v>
      </c>
      <c r="F17" s="16" t="s">
        <v>47</v>
      </c>
      <c r="G17" s="38">
        <v>1</v>
      </c>
      <c r="H17" s="38">
        <v>10</v>
      </c>
      <c r="I17" s="25">
        <v>11271</v>
      </c>
      <c r="J17" s="25"/>
      <c r="K17" s="107">
        <v>1746</v>
      </c>
      <c r="L17" s="107"/>
      <c r="M17" s="67"/>
      <c r="N17" s="15">
        <f>I17/H17</f>
        <v>1127.1</v>
      </c>
      <c r="O17" s="38">
        <v>10</v>
      </c>
      <c r="P17" s="86"/>
      <c r="Q17" s="86"/>
      <c r="R17" s="23"/>
      <c r="S17" s="23"/>
      <c r="T17" s="67"/>
      <c r="U17" s="74"/>
      <c r="V17" s="15">
        <f>P17/O17</f>
        <v>0</v>
      </c>
      <c r="W17" s="87">
        <v>31367</v>
      </c>
      <c r="X17" s="87"/>
      <c r="Y17" s="99">
        <v>5017</v>
      </c>
    </row>
    <row r="18" spans="1:25" ht="13.5" customHeight="1">
      <c r="A18" s="72">
        <v>5</v>
      </c>
      <c r="B18" s="72" t="s">
        <v>54</v>
      </c>
      <c r="C18" s="4" t="s">
        <v>89</v>
      </c>
      <c r="D18" s="4" t="s">
        <v>90</v>
      </c>
      <c r="E18" s="16" t="s">
        <v>46</v>
      </c>
      <c r="F18" s="16" t="s">
        <v>45</v>
      </c>
      <c r="G18" s="38">
        <v>1</v>
      </c>
      <c r="H18" s="38">
        <v>10</v>
      </c>
      <c r="I18" s="25">
        <v>7597</v>
      </c>
      <c r="J18" s="25"/>
      <c r="K18" s="15">
        <v>1367</v>
      </c>
      <c r="L18" s="15"/>
      <c r="M18" s="67"/>
      <c r="N18" s="15">
        <f>I18/H18</f>
        <v>759.7</v>
      </c>
      <c r="O18" s="39">
        <v>10</v>
      </c>
      <c r="P18" s="15"/>
      <c r="Q18" s="15"/>
      <c r="R18" s="15"/>
      <c r="S18" s="15"/>
      <c r="T18" s="67"/>
      <c r="U18" s="74"/>
      <c r="V18" s="15">
        <f>P18/O18</f>
        <v>0</v>
      </c>
      <c r="W18" s="87">
        <v>9952</v>
      </c>
      <c r="X18" s="87"/>
      <c r="Y18" s="99">
        <v>1790</v>
      </c>
    </row>
    <row r="19" spans="1:25" ht="12.75">
      <c r="A19" s="72">
        <v>6</v>
      </c>
      <c r="B19" s="72">
        <v>3</v>
      </c>
      <c r="C19" s="83" t="s">
        <v>61</v>
      </c>
      <c r="D19" s="83" t="s">
        <v>62</v>
      </c>
      <c r="E19" s="16" t="s">
        <v>52</v>
      </c>
      <c r="F19" s="16" t="s">
        <v>47</v>
      </c>
      <c r="G19" s="38">
        <v>6</v>
      </c>
      <c r="H19" s="38">
        <v>11</v>
      </c>
      <c r="I19" s="25">
        <v>5272</v>
      </c>
      <c r="J19" s="25">
        <v>11358</v>
      </c>
      <c r="K19" s="15">
        <v>950</v>
      </c>
      <c r="L19" s="15">
        <v>2022</v>
      </c>
      <c r="M19" s="67">
        <f>(I19/J19*100)-100</f>
        <v>-53.58337735516817</v>
      </c>
      <c r="N19" s="15">
        <f>I19/H19</f>
        <v>479.27272727272725</v>
      </c>
      <c r="O19" s="73">
        <v>11</v>
      </c>
      <c r="P19" s="78"/>
      <c r="Q19" s="78"/>
      <c r="R19" s="78"/>
      <c r="S19" s="78"/>
      <c r="T19" s="67" t="e">
        <f>(P19/Q19*100)-100</f>
        <v>#DIV/0!</v>
      </c>
      <c r="U19" s="74"/>
      <c r="V19" s="15">
        <f>P19/O19</f>
        <v>0</v>
      </c>
      <c r="W19" s="87">
        <v>157370</v>
      </c>
      <c r="X19" s="87"/>
      <c r="Y19" s="99">
        <v>32381</v>
      </c>
    </row>
    <row r="20" spans="1:25" ht="12.75">
      <c r="A20" s="72">
        <v>7</v>
      </c>
      <c r="B20" s="72">
        <v>4</v>
      </c>
      <c r="C20" s="4" t="s">
        <v>72</v>
      </c>
      <c r="D20" s="4" t="s">
        <v>73</v>
      </c>
      <c r="E20" s="16" t="s">
        <v>52</v>
      </c>
      <c r="F20" s="16" t="s">
        <v>47</v>
      </c>
      <c r="G20" s="38">
        <v>3</v>
      </c>
      <c r="H20" s="38">
        <v>11</v>
      </c>
      <c r="I20" s="25">
        <v>4426</v>
      </c>
      <c r="J20" s="25">
        <v>10326</v>
      </c>
      <c r="K20" s="25">
        <v>776</v>
      </c>
      <c r="L20" s="25">
        <v>1813</v>
      </c>
      <c r="M20" s="67">
        <f>(I20/J20*100)-100</f>
        <v>-57.13732326166957</v>
      </c>
      <c r="N20" s="15">
        <f>I20/H20</f>
        <v>402.3636363636364</v>
      </c>
      <c r="O20" s="73">
        <v>11</v>
      </c>
      <c r="P20" s="15"/>
      <c r="Q20" s="15"/>
      <c r="R20" s="15"/>
      <c r="S20" s="15"/>
      <c r="T20" s="67" t="e">
        <f>(P20/Q20*100)-100</f>
        <v>#DIV/0!</v>
      </c>
      <c r="U20" s="74"/>
      <c r="V20" s="15">
        <f>P20/O20</f>
        <v>0</v>
      </c>
      <c r="W20" s="87">
        <v>49915</v>
      </c>
      <c r="X20" s="87"/>
      <c r="Y20" s="99">
        <v>9789</v>
      </c>
    </row>
    <row r="21" spans="1:25" ht="12.75">
      <c r="A21" s="72">
        <v>8</v>
      </c>
      <c r="B21" s="72">
        <v>5</v>
      </c>
      <c r="C21" s="4" t="s">
        <v>68</v>
      </c>
      <c r="D21" s="4" t="s">
        <v>69</v>
      </c>
      <c r="E21" s="16" t="s">
        <v>46</v>
      </c>
      <c r="F21" s="16" t="s">
        <v>45</v>
      </c>
      <c r="G21" s="38">
        <v>3</v>
      </c>
      <c r="H21" s="38">
        <v>10</v>
      </c>
      <c r="I21" s="15">
        <v>3071</v>
      </c>
      <c r="J21" s="15">
        <v>6574</v>
      </c>
      <c r="K21" s="15">
        <v>520</v>
      </c>
      <c r="L21" s="15">
        <v>1147</v>
      </c>
      <c r="M21" s="67">
        <f>(I21/J21*100)-100</f>
        <v>-53.28567082446</v>
      </c>
      <c r="N21" s="15">
        <f>I21/H21</f>
        <v>307.1</v>
      </c>
      <c r="O21" s="73">
        <v>10</v>
      </c>
      <c r="P21" s="15"/>
      <c r="Q21" s="15"/>
      <c r="R21" s="15"/>
      <c r="S21" s="15"/>
      <c r="T21" s="67" t="e">
        <f>(P21/Q21*100)-100</f>
        <v>#DIV/0!</v>
      </c>
      <c r="U21" s="74"/>
      <c r="V21" s="15">
        <f>P21/O21</f>
        <v>0</v>
      </c>
      <c r="W21" s="87">
        <v>33616</v>
      </c>
      <c r="X21" s="87"/>
      <c r="Y21" s="99">
        <v>6552</v>
      </c>
    </row>
    <row r="22" spans="1:25" ht="12.75">
      <c r="A22" s="72">
        <v>9</v>
      </c>
      <c r="B22" s="72" t="s">
        <v>54</v>
      </c>
      <c r="C22" s="4" t="s">
        <v>85</v>
      </c>
      <c r="D22" s="4" t="s">
        <v>86</v>
      </c>
      <c r="E22" s="16" t="s">
        <v>46</v>
      </c>
      <c r="F22" s="16" t="s">
        <v>53</v>
      </c>
      <c r="G22" s="38">
        <v>1</v>
      </c>
      <c r="H22" s="38">
        <v>5</v>
      </c>
      <c r="I22" s="15">
        <v>2706</v>
      </c>
      <c r="J22" s="15"/>
      <c r="K22" s="101">
        <v>499</v>
      </c>
      <c r="L22" s="101"/>
      <c r="M22" s="67"/>
      <c r="N22" s="15">
        <f>I22/H22</f>
        <v>541.2</v>
      </c>
      <c r="O22" s="39">
        <v>5</v>
      </c>
      <c r="P22" s="78"/>
      <c r="Q22" s="78"/>
      <c r="R22" s="15"/>
      <c r="S22" s="15"/>
      <c r="T22" s="67"/>
      <c r="U22" s="74"/>
      <c r="V22" s="15">
        <f>P22/O22</f>
        <v>0</v>
      </c>
      <c r="W22" s="87">
        <v>3041</v>
      </c>
      <c r="X22" s="87"/>
      <c r="Y22" s="99">
        <v>566</v>
      </c>
    </row>
    <row r="23" spans="1:25" ht="12.75">
      <c r="A23" s="72">
        <v>10</v>
      </c>
      <c r="B23" s="72">
        <v>7</v>
      </c>
      <c r="C23" s="88" t="s">
        <v>75</v>
      </c>
      <c r="D23" s="4" t="s">
        <v>74</v>
      </c>
      <c r="E23" s="16" t="s">
        <v>76</v>
      </c>
      <c r="F23" s="16" t="s">
        <v>53</v>
      </c>
      <c r="G23" s="38">
        <v>2</v>
      </c>
      <c r="H23" s="38">
        <v>9</v>
      </c>
      <c r="I23" s="15">
        <v>1749</v>
      </c>
      <c r="J23" s="15">
        <v>3776</v>
      </c>
      <c r="K23" s="15">
        <v>317</v>
      </c>
      <c r="L23" s="15">
        <v>839</v>
      </c>
      <c r="M23" s="67">
        <f>(I23/J23*100)-100</f>
        <v>-53.68114406779661</v>
      </c>
      <c r="N23" s="15">
        <f>I23/H23</f>
        <v>194.33333333333334</v>
      </c>
      <c r="O23" s="39">
        <v>9</v>
      </c>
      <c r="P23" s="15"/>
      <c r="Q23" s="15"/>
      <c r="R23" s="15"/>
      <c r="S23" s="15"/>
      <c r="T23" s="67" t="e">
        <f>(P23/Q23*100)-100</f>
        <v>#DIV/0!</v>
      </c>
      <c r="U23" s="74"/>
      <c r="V23" s="15">
        <f>P23/O23</f>
        <v>0</v>
      </c>
      <c r="W23" s="87">
        <v>13873</v>
      </c>
      <c r="X23" s="87"/>
      <c r="Y23" s="99">
        <v>3038</v>
      </c>
    </row>
    <row r="24" spans="1:25" ht="12.75">
      <c r="A24" s="72">
        <v>11</v>
      </c>
      <c r="B24" s="72">
        <v>6</v>
      </c>
      <c r="C24" s="88" t="s">
        <v>77</v>
      </c>
      <c r="D24" s="4" t="s">
        <v>77</v>
      </c>
      <c r="E24" s="16" t="s">
        <v>48</v>
      </c>
      <c r="F24" s="16" t="s">
        <v>35</v>
      </c>
      <c r="G24" s="38">
        <v>2</v>
      </c>
      <c r="H24" s="38">
        <v>9</v>
      </c>
      <c r="I24" s="25">
        <v>1567</v>
      </c>
      <c r="J24" s="25">
        <v>3858</v>
      </c>
      <c r="K24" s="25">
        <v>287</v>
      </c>
      <c r="L24" s="25">
        <v>727</v>
      </c>
      <c r="M24" s="67">
        <f>(I24/J24*100)-100</f>
        <v>-59.38310005184033</v>
      </c>
      <c r="N24" s="15">
        <f>I24/H24</f>
        <v>174.11111111111111</v>
      </c>
      <c r="O24" s="73">
        <v>9</v>
      </c>
      <c r="P24" s="15"/>
      <c r="Q24" s="15"/>
      <c r="R24" s="15"/>
      <c r="S24" s="15"/>
      <c r="T24" s="67" t="e">
        <f>(P24/Q24*100)-100</f>
        <v>#DIV/0!</v>
      </c>
      <c r="U24" s="74"/>
      <c r="V24" s="15">
        <f>P24/O24</f>
        <v>0</v>
      </c>
      <c r="W24" s="87">
        <v>10981</v>
      </c>
      <c r="X24" s="87"/>
      <c r="Y24" s="99">
        <v>2275</v>
      </c>
    </row>
    <row r="25" spans="1:25" ht="12.75" customHeight="1">
      <c r="A25" s="72">
        <v>12</v>
      </c>
      <c r="B25" s="72">
        <v>10</v>
      </c>
      <c r="C25" s="4" t="s">
        <v>59</v>
      </c>
      <c r="D25" s="4" t="s">
        <v>60</v>
      </c>
      <c r="E25" s="16" t="s">
        <v>49</v>
      </c>
      <c r="F25" s="16" t="s">
        <v>45</v>
      </c>
      <c r="G25" s="38">
        <v>8</v>
      </c>
      <c r="H25" s="38">
        <v>9</v>
      </c>
      <c r="I25" s="107">
        <v>970</v>
      </c>
      <c r="J25" s="107">
        <v>1493</v>
      </c>
      <c r="K25" s="108">
        <v>200</v>
      </c>
      <c r="L25" s="108">
        <v>273</v>
      </c>
      <c r="M25" s="67">
        <f>(I25/J25*100)-100</f>
        <v>-35.03014065639651</v>
      </c>
      <c r="N25" s="15">
        <f>I25/H25</f>
        <v>107.77777777777777</v>
      </c>
      <c r="O25" s="73">
        <v>9</v>
      </c>
      <c r="P25" s="15"/>
      <c r="Q25" s="15"/>
      <c r="R25" s="15"/>
      <c r="S25" s="15"/>
      <c r="T25" s="67" t="e">
        <f>(P25/Q25*100)-100</f>
        <v>#DIV/0!</v>
      </c>
      <c r="U25" s="74"/>
      <c r="V25" s="15">
        <f>P25/O25</f>
        <v>0</v>
      </c>
      <c r="W25" s="87">
        <v>67330</v>
      </c>
      <c r="X25" s="87"/>
      <c r="Y25" s="99">
        <v>13639</v>
      </c>
    </row>
    <row r="26" spans="1:25" ht="12.75" customHeight="1">
      <c r="A26" s="72">
        <v>13</v>
      </c>
      <c r="B26" s="72">
        <v>12</v>
      </c>
      <c r="C26" s="4" t="s">
        <v>55</v>
      </c>
      <c r="D26" s="4" t="s">
        <v>56</v>
      </c>
      <c r="E26" s="16" t="s">
        <v>50</v>
      </c>
      <c r="F26" s="16" t="s">
        <v>51</v>
      </c>
      <c r="G26" s="38">
        <v>11</v>
      </c>
      <c r="H26" s="38">
        <v>17</v>
      </c>
      <c r="I26" s="25">
        <v>842</v>
      </c>
      <c r="J26" s="25">
        <v>1186</v>
      </c>
      <c r="K26" s="25">
        <v>198</v>
      </c>
      <c r="L26" s="25">
        <v>240</v>
      </c>
      <c r="M26" s="67">
        <f>(I26/J26*100)-100</f>
        <v>-29.005059021922435</v>
      </c>
      <c r="N26" s="15">
        <f>I26/H26</f>
        <v>49.529411764705884</v>
      </c>
      <c r="O26" s="39">
        <v>17</v>
      </c>
      <c r="P26" s="15"/>
      <c r="Q26" s="15"/>
      <c r="R26" s="15"/>
      <c r="S26" s="15"/>
      <c r="T26" s="67" t="e">
        <f>(P26/Q26*100)-100</f>
        <v>#DIV/0!</v>
      </c>
      <c r="U26" s="74"/>
      <c r="V26" s="15">
        <f>P26/O26</f>
        <v>0</v>
      </c>
      <c r="W26" s="87">
        <v>120736</v>
      </c>
      <c r="X26" s="87"/>
      <c r="Y26" s="99">
        <v>24466</v>
      </c>
    </row>
    <row r="27" spans="1:25" ht="12.75">
      <c r="A27" s="72">
        <v>14</v>
      </c>
      <c r="B27" s="72">
        <v>8</v>
      </c>
      <c r="C27" s="4" t="s">
        <v>66</v>
      </c>
      <c r="D27" s="4" t="s">
        <v>67</v>
      </c>
      <c r="E27" s="16" t="s">
        <v>48</v>
      </c>
      <c r="F27" s="16" t="s">
        <v>35</v>
      </c>
      <c r="G27" s="38">
        <v>4</v>
      </c>
      <c r="H27" s="38">
        <v>9</v>
      </c>
      <c r="I27" s="15">
        <v>676</v>
      </c>
      <c r="J27" s="15">
        <v>2093</v>
      </c>
      <c r="K27" s="84">
        <v>127</v>
      </c>
      <c r="L27" s="84">
        <v>387</v>
      </c>
      <c r="M27" s="67">
        <f>(I27/J27*100)-100</f>
        <v>-67.70186335403727</v>
      </c>
      <c r="N27" s="15">
        <f>I27/H27</f>
        <v>75.11111111111111</v>
      </c>
      <c r="O27" s="73">
        <v>9</v>
      </c>
      <c r="P27" s="78"/>
      <c r="Q27" s="15"/>
      <c r="R27" s="78"/>
      <c r="S27" s="15"/>
      <c r="T27" s="67" t="e">
        <f>(P27/Q27*100)-100</f>
        <v>#DIV/0!</v>
      </c>
      <c r="U27" s="74"/>
      <c r="V27" s="15">
        <f>P27/O27</f>
        <v>0</v>
      </c>
      <c r="W27" s="87">
        <v>24351</v>
      </c>
      <c r="X27" s="87"/>
      <c r="Y27" s="99">
        <v>5289</v>
      </c>
    </row>
    <row r="28" spans="1:25" ht="12.75">
      <c r="A28" s="72">
        <v>15</v>
      </c>
      <c r="B28" s="72">
        <v>11</v>
      </c>
      <c r="C28" s="4" t="s">
        <v>70</v>
      </c>
      <c r="D28" s="4" t="s">
        <v>71</v>
      </c>
      <c r="E28" s="16" t="s">
        <v>46</v>
      </c>
      <c r="F28" s="16" t="s">
        <v>63</v>
      </c>
      <c r="G28" s="38">
        <v>3</v>
      </c>
      <c r="H28" s="38">
        <v>1</v>
      </c>
      <c r="I28" s="25">
        <v>512</v>
      </c>
      <c r="J28" s="25">
        <v>1454</v>
      </c>
      <c r="K28" s="25">
        <v>110</v>
      </c>
      <c r="L28" s="25">
        <v>313</v>
      </c>
      <c r="M28" s="67">
        <f>(I28/J28*100)-100</f>
        <v>-64.78679504814306</v>
      </c>
      <c r="N28" s="15">
        <f>I28/H28</f>
        <v>512</v>
      </c>
      <c r="O28" s="73">
        <v>1</v>
      </c>
      <c r="P28" s="15"/>
      <c r="Q28" s="15"/>
      <c r="R28" s="15"/>
      <c r="S28" s="15"/>
      <c r="T28" s="67" t="e">
        <f>(P28/Q28*100)-100</f>
        <v>#DIV/0!</v>
      </c>
      <c r="U28" s="74"/>
      <c r="V28" s="15">
        <f>P28/O28</f>
        <v>0</v>
      </c>
      <c r="W28" s="87">
        <v>9538</v>
      </c>
      <c r="X28" s="87"/>
      <c r="Y28" s="99">
        <v>2140</v>
      </c>
    </row>
    <row r="29" spans="1:25" ht="12.75">
      <c r="A29" s="72">
        <v>16</v>
      </c>
      <c r="B29" s="72">
        <v>15</v>
      </c>
      <c r="C29" s="4" t="s">
        <v>57</v>
      </c>
      <c r="D29" s="4" t="s">
        <v>58</v>
      </c>
      <c r="E29" s="16" t="s">
        <v>50</v>
      </c>
      <c r="F29" s="16" t="s">
        <v>51</v>
      </c>
      <c r="G29" s="38">
        <v>9</v>
      </c>
      <c r="H29" s="38">
        <v>11</v>
      </c>
      <c r="I29" s="15">
        <v>324</v>
      </c>
      <c r="J29" s="15">
        <v>892</v>
      </c>
      <c r="K29" s="25">
        <v>59</v>
      </c>
      <c r="L29" s="25">
        <v>162</v>
      </c>
      <c r="M29" s="67">
        <f>(I29/J29*100)-100</f>
        <v>-63.67713004484305</v>
      </c>
      <c r="N29" s="15">
        <f>I29/H29</f>
        <v>29.454545454545453</v>
      </c>
      <c r="O29" s="39">
        <v>11</v>
      </c>
      <c r="P29" s="15"/>
      <c r="Q29" s="15"/>
      <c r="R29" s="15"/>
      <c r="S29" s="15"/>
      <c r="T29" s="67" t="e">
        <f>(P29/Q29*100)-100</f>
        <v>#DIV/0!</v>
      </c>
      <c r="U29" s="25"/>
      <c r="V29" s="15">
        <f>P29/O29</f>
        <v>0</v>
      </c>
      <c r="W29" s="87">
        <v>70326</v>
      </c>
      <c r="X29" s="87"/>
      <c r="Y29" s="99">
        <v>13799</v>
      </c>
    </row>
    <row r="30" spans="1:25" ht="12.75">
      <c r="A30" s="72">
        <v>17</v>
      </c>
      <c r="B30" s="72"/>
      <c r="C30" s="88"/>
      <c r="D30" s="4"/>
      <c r="E30" s="16"/>
      <c r="F30" s="16"/>
      <c r="G30" s="38"/>
      <c r="H30" s="38"/>
      <c r="I30" s="25"/>
      <c r="J30" s="25"/>
      <c r="K30" s="104"/>
      <c r="L30" s="104"/>
      <c r="M30" s="67"/>
      <c r="N30" s="15"/>
      <c r="O30" s="73"/>
      <c r="P30" s="78"/>
      <c r="Q30" s="78"/>
      <c r="R30" s="15"/>
      <c r="S30" s="15"/>
      <c r="T30" s="67"/>
      <c r="U30" s="74"/>
      <c r="V30" s="15"/>
      <c r="W30" s="87"/>
      <c r="X30" s="87"/>
      <c r="Y30" s="99"/>
    </row>
    <row r="31" spans="1:25" ht="12.75">
      <c r="A31" s="72">
        <v>18</v>
      </c>
      <c r="B31" s="72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7"/>
      <c r="N31" s="15"/>
      <c r="O31" s="73"/>
      <c r="P31" s="78"/>
      <c r="Q31" s="78"/>
      <c r="R31" s="15"/>
      <c r="S31" s="15"/>
      <c r="T31" s="67"/>
      <c r="U31" s="84"/>
      <c r="V31" s="15"/>
      <c r="W31" s="87"/>
      <c r="X31" s="87"/>
      <c r="Y31" s="99"/>
    </row>
    <row r="32" spans="1:25" ht="12.75">
      <c r="A32" s="72">
        <v>19</v>
      </c>
      <c r="B32" s="72"/>
      <c r="C32" s="105"/>
      <c r="D32" s="4"/>
      <c r="E32" s="16"/>
      <c r="F32" s="16"/>
      <c r="G32" s="38"/>
      <c r="H32" s="38"/>
      <c r="I32" s="25"/>
      <c r="J32" s="25"/>
      <c r="K32" s="23"/>
      <c r="L32" s="23"/>
      <c r="M32" s="67"/>
      <c r="N32" s="15"/>
      <c r="O32" s="73"/>
      <c r="P32" s="15"/>
      <c r="Q32" s="15"/>
      <c r="R32" s="15"/>
      <c r="S32" s="15"/>
      <c r="T32" s="67"/>
      <c r="U32" s="106"/>
      <c r="V32" s="15"/>
      <c r="W32" s="87"/>
      <c r="X32" s="87"/>
      <c r="Y32" s="99"/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89"/>
      <c r="J33" s="89"/>
      <c r="K33" s="103"/>
      <c r="L33" s="103"/>
      <c r="M33" s="91"/>
      <c r="N33" s="15"/>
      <c r="O33" s="97"/>
      <c r="P33" s="89"/>
      <c r="Q33" s="89"/>
      <c r="R33" s="89"/>
      <c r="S33" s="89"/>
      <c r="T33" s="91"/>
      <c r="U33" s="92"/>
      <c r="V33" s="15"/>
      <c r="W33" s="93"/>
      <c r="X33" s="93"/>
      <c r="Y33" s="10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173</v>
      </c>
      <c r="I34" s="85">
        <f>SUM(I14:I33)</f>
        <v>100733</v>
      </c>
      <c r="J34" s="32">
        <f>SUM(J14:J33)</f>
        <v>117485</v>
      </c>
      <c r="K34" s="32">
        <f>SUM(K14:K33)</f>
        <v>18331</v>
      </c>
      <c r="L34" s="32">
        <f>SUM(L14:L33)</f>
        <v>20767</v>
      </c>
      <c r="M34" s="94">
        <f>(I34/J34*100)-100</f>
        <v>-14.25884155424096</v>
      </c>
      <c r="N34" s="95">
        <f>I34/H34</f>
        <v>582.2716763005781</v>
      </c>
      <c r="O34" s="35">
        <f>SUM(O14:O33)</f>
        <v>173</v>
      </c>
      <c r="P34" s="32">
        <f>SUM(P14:P33)</f>
        <v>0</v>
      </c>
      <c r="Q34" s="85"/>
      <c r="R34" s="32">
        <f>SUM(R14:R33)</f>
        <v>0</v>
      </c>
      <c r="S34" s="32"/>
      <c r="T34" s="94" t="e">
        <f>(P34/Q34*100)-100</f>
        <v>#DIV/0!</v>
      </c>
      <c r="U34" s="96">
        <f>SUM(U14:U33)</f>
        <v>0</v>
      </c>
      <c r="V34" s="95">
        <f>P34/O34</f>
        <v>0</v>
      </c>
      <c r="W34" s="75">
        <f>SUM(W14:W33)</f>
        <v>1230413</v>
      </c>
      <c r="X34" s="32">
        <f>SUM(X14:X33)</f>
        <v>0</v>
      </c>
      <c r="Y34" s="36">
        <f>SUM(Y14:Y33)</f>
        <v>240734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30 - Aug</v>
      </c>
      <c r="K4" s="21"/>
      <c r="L4" s="63" t="str">
        <f>'WEEKLY COMPETITIVE REPORT'!M4</f>
        <v>01 - Sep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tr">
        <f>'WEEKLY COMPETITIVE REPORT'!K5</f>
        <v>29 - Aug</v>
      </c>
      <c r="K5" s="8"/>
      <c r="L5" s="64" t="str">
        <f>'WEEKLY COMPETITIVE REPORT'!M5</f>
        <v>04 - Sep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35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41519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TURBO 3D</v>
      </c>
      <c r="D14" s="4" t="str">
        <f>'WEEKLY COMPETITIVE REPORT'!E14</f>
        <v>IND</v>
      </c>
      <c r="E14" s="4" t="str">
        <f>'WEEKLY COMPETITIVE REPORT'!F14</f>
        <v>Blitz</v>
      </c>
      <c r="F14" s="38">
        <f>'WEEKLY COMPETITIVE REPORT'!G14</f>
        <v>1</v>
      </c>
      <c r="G14" s="38">
        <f>'WEEKLY COMPETITIVE REPORT'!H14</f>
        <v>20</v>
      </c>
      <c r="H14" s="15">
        <f>'WEEKLY COMPETITIVE REPORT'!I14/X4</f>
        <v>31983.361943747524</v>
      </c>
      <c r="I14" s="15">
        <f>'WEEKLY COMPETITIVE REPORT'!J14/X4</f>
        <v>0</v>
      </c>
      <c r="J14" s="23">
        <f>'WEEKLY COMPETITIVE REPORT'!K14</f>
        <v>4352</v>
      </c>
      <c r="K14" s="23">
        <f>'WEEKLY COMPETITIVE REPORT'!L14</f>
        <v>0</v>
      </c>
      <c r="L14" s="65">
        <f>'WEEKLY COMPETITIVE REPORT'!M14</f>
        <v>0</v>
      </c>
      <c r="M14" s="15" t="e">
        <f>#N/A</f>
        <v>#N/A</v>
      </c>
      <c r="N14" s="38">
        <f>'WEEKLY COMPETITIVE REPORT'!O14</f>
        <v>20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81525.15515647696</v>
      </c>
      <c r="W14" s="23">
        <f>'WEEKLY COMPETITIVE REPORT'!X14</f>
        <v>0</v>
      </c>
      <c r="X14" s="57">
        <f>'WEEKLY COMPETITIVE REPORT'!Y14</f>
        <v>11522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THE SMURFS 2 3D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5</v>
      </c>
      <c r="G15" s="38">
        <f>'WEEKLY COMPETITIVE REPORT'!H15</f>
        <v>21</v>
      </c>
      <c r="H15" s="15">
        <f>'WEEKLY COMPETITIVE REPORT'!I15/X4</f>
        <v>28340.155816717284</v>
      </c>
      <c r="I15" s="15">
        <f>'WEEKLY COMPETITIVE REPORT'!J15/X4</f>
        <v>69708.1737752542</v>
      </c>
      <c r="J15" s="23">
        <f>'WEEKLY COMPETITIVE REPORT'!K15</f>
        <v>4271</v>
      </c>
      <c r="K15" s="23">
        <f>'WEEKLY COMPETITIVE REPORT'!L15</f>
        <v>8898</v>
      </c>
      <c r="L15" s="65">
        <f>'WEEKLY COMPETITIVE REPORT'!M15</f>
        <v>-59.344572835764346</v>
      </c>
      <c r="M15" s="15" t="e">
        <f>#N/A</f>
        <v>#N/A</v>
      </c>
      <c r="N15" s="38">
        <f>'WEEKLY COMPETITIVE REPORT'!O15</f>
        <v>21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669129.8032483824</v>
      </c>
      <c r="W15" s="23">
        <f>'WEEKLY COMPETITIVE REPORT'!X15</f>
        <v>0</v>
      </c>
      <c r="X15" s="57">
        <f>'WEEKLY COMPETITIVE REPORT'!Y15</f>
        <v>96691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WE'RE THE MILLERS</v>
      </c>
      <c r="D16" s="4" t="str">
        <f>'WEEKLY COMPETITIVE REPORT'!E16</f>
        <v>WB</v>
      </c>
      <c r="E16" s="4" t="str">
        <f>'WEEKLY COMPETITIVE REPORT'!F16</f>
        <v>Blitz</v>
      </c>
      <c r="F16" s="38">
        <f>'WEEKLY COMPETITIVE REPORT'!G16</f>
        <v>2</v>
      </c>
      <c r="G16" s="38">
        <f>'WEEKLY COMPETITIVE REPORT'!H16</f>
        <v>10</v>
      </c>
      <c r="H16" s="15">
        <f>'WEEKLY COMPETITIVE REPORT'!I16/X4</f>
        <v>18575.201373299882</v>
      </c>
      <c r="I16" s="15">
        <f>'WEEKLY COMPETITIVE REPORT'!J16/X4</f>
        <v>28634.62300277301</v>
      </c>
      <c r="J16" s="23">
        <f>'WEEKLY COMPETITIVE REPORT'!K16</f>
        <v>2552</v>
      </c>
      <c r="K16" s="23">
        <f>'WEEKLY COMPETITIVE REPORT'!L16</f>
        <v>3946</v>
      </c>
      <c r="L16" s="65">
        <f>'WEEKLY COMPETITIVE REPORT'!M16</f>
        <v>-35.1302743832142</v>
      </c>
      <c r="M16" s="15" t="e">
        <f>#N/A</f>
        <v>#N/A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78629.34108015317</v>
      </c>
      <c r="W16" s="23">
        <f>'WEEKLY COMPETITIVE REPORT'!X16</f>
        <v>0</v>
      </c>
      <c r="X16" s="57">
        <f>'WEEKLY COMPETITIVE REPORT'!Y16</f>
        <v>11780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ONE DIRECTION: THIS IS US 3D</v>
      </c>
      <c r="D17" s="4" t="str">
        <f>'WEEKLY COMPETITIVE REPORT'!E17</f>
        <v>SONY</v>
      </c>
      <c r="E17" s="4" t="str">
        <f>'WEEKLY COMPETITIVE REPORT'!F17</f>
        <v>CF</v>
      </c>
      <c r="F17" s="38">
        <f>'WEEKLY COMPETITIVE REPORT'!G17</f>
        <v>1</v>
      </c>
      <c r="G17" s="38">
        <f>'WEEKLY COMPETITIVE REPORT'!H17</f>
        <v>10</v>
      </c>
      <c r="H17" s="15">
        <f>'WEEKLY COMPETITIVE REPORT'!I17/X4</f>
        <v>14883.137462036182</v>
      </c>
      <c r="I17" s="15">
        <f>'WEEKLY COMPETITIVE REPORT'!J17/X4</f>
        <v>0</v>
      </c>
      <c r="J17" s="23">
        <f>'WEEKLY COMPETITIVE REPORT'!K17</f>
        <v>1746</v>
      </c>
      <c r="K17" s="23">
        <f>'WEEKLY COMPETITIVE REPORT'!L17</f>
        <v>0</v>
      </c>
      <c r="L17" s="65">
        <f>'WEEKLY COMPETITIVE REPORT'!M17</f>
        <v>0</v>
      </c>
      <c r="M17" s="15" t="e">
        <f>#N/A</f>
        <v>#N/A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41419.516704080284</v>
      </c>
      <c r="W17" s="23">
        <f>'WEEKLY COMPETITIVE REPORT'!X17</f>
        <v>0</v>
      </c>
      <c r="X17" s="57">
        <f>'WEEKLY COMPETITIVE REPORT'!Y17</f>
        <v>5017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MORTAL INSTRMENTS: CITY OF BONES</v>
      </c>
      <c r="D18" s="4" t="str">
        <f>'WEEKLY COMPETITIVE REPORT'!E18</f>
        <v>IND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10</v>
      </c>
      <c r="H18" s="15">
        <f>'WEEKLY COMPETITIVE REPORT'!I18/X4</f>
        <v>10031.691535719003</v>
      </c>
      <c r="I18" s="15">
        <f>'WEEKLY COMPETITIVE REPORT'!J18/X4</f>
        <v>0</v>
      </c>
      <c r="J18" s="23">
        <f>'WEEKLY COMPETITIVE REPORT'!K18</f>
        <v>1367</v>
      </c>
      <c r="K18" s="23">
        <f>'WEEKLY COMPETITIVE REPORT'!L18</f>
        <v>0</v>
      </c>
      <c r="L18" s="65">
        <f>'WEEKLY COMPETITIVE REPORT'!M18</f>
        <v>0</v>
      </c>
      <c r="M18" s="15" t="e">
        <f>#N/A</f>
        <v>#N/A</v>
      </c>
      <c r="N18" s="38">
        <f>'WEEKLY COMPETITIVE REPORT'!O18</f>
        <v>10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13141.423478146045</v>
      </c>
      <c r="W18" s="23">
        <f>'WEEKLY COMPETITIVE REPORT'!X18</f>
        <v>0</v>
      </c>
      <c r="X18" s="57">
        <f>'WEEKLY COMPETITIVE REPORT'!Y18</f>
        <v>1790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GROWN UPS 2</v>
      </c>
      <c r="D19" s="4" t="str">
        <f>'WEEKLY COMPETITIVE REPORT'!E19</f>
        <v>SONY</v>
      </c>
      <c r="E19" s="4" t="str">
        <f>'WEEKLY COMPETITIVE REPORT'!F19</f>
        <v>CF</v>
      </c>
      <c r="F19" s="38">
        <f>'WEEKLY COMPETITIVE REPORT'!G19</f>
        <v>6</v>
      </c>
      <c r="G19" s="38">
        <f>'WEEKLY COMPETITIVE REPORT'!H19</f>
        <v>11</v>
      </c>
      <c r="H19" s="15">
        <f>'WEEKLY COMPETITIVE REPORT'!I19/X4</f>
        <v>6961.57401294071</v>
      </c>
      <c r="I19" s="15">
        <f>'WEEKLY COMPETITIVE REPORT'!J19/X4</f>
        <v>14998.019279017562</v>
      </c>
      <c r="J19" s="23">
        <f>'WEEKLY COMPETITIVE REPORT'!K19</f>
        <v>950</v>
      </c>
      <c r="K19" s="23">
        <f>'WEEKLY COMPETITIVE REPORT'!L19</f>
        <v>2022</v>
      </c>
      <c r="L19" s="65">
        <f>'WEEKLY COMPETITIVE REPORT'!M19</f>
        <v>-53.58337735516817</v>
      </c>
      <c r="M19" s="15" t="e">
        <f>#N/A</f>
        <v>#N/A</v>
      </c>
      <c r="N19" s="38">
        <f>'WEEKLY COMPETITIVE REPORT'!O19</f>
        <v>11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207804.04067080418</v>
      </c>
      <c r="W19" s="23">
        <f>'WEEKLY COMPETITIVE REPORT'!X19</f>
        <v>0</v>
      </c>
      <c r="X19" s="57">
        <f>'WEEKLY COMPETITIVE REPORT'!Y19</f>
        <v>32381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ELYSIUM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3</v>
      </c>
      <c r="G20" s="38">
        <f>'WEEKLY COMPETITIVE REPORT'!H20</f>
        <v>11</v>
      </c>
      <c r="H20" s="15">
        <f>'WEEKLY COMPETITIVE REPORT'!I20/X4</f>
        <v>5844.4473788459</v>
      </c>
      <c r="I20" s="15">
        <f>'WEEKLY COMPETITIVE REPORT'!J20/X4</f>
        <v>13635.28324310049</v>
      </c>
      <c r="J20" s="23">
        <f>'WEEKLY COMPETITIVE REPORT'!K20</f>
        <v>776</v>
      </c>
      <c r="K20" s="23">
        <f>'WEEKLY COMPETITIVE REPORT'!L20</f>
        <v>1813</v>
      </c>
      <c r="L20" s="65">
        <f>'WEEKLY COMPETITIVE REPORT'!M20</f>
        <v>-57.13732326166957</v>
      </c>
      <c r="M20" s="15" t="e">
        <f>#N/A</f>
        <v>#N/A</v>
      </c>
      <c r="N20" s="38">
        <f>'WEEKLY COMPETITIVE REPORT'!O20</f>
        <v>11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65911.79189224879</v>
      </c>
      <c r="W20" s="23">
        <f>'WEEKLY COMPETITIVE REPORT'!X20</f>
        <v>0</v>
      </c>
      <c r="X20" s="57">
        <f>'WEEKLY COMPETITIVE REPORT'!Y20</f>
        <v>9789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RED 2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3</v>
      </c>
      <c r="G21" s="38">
        <f>'WEEKLY COMPETITIVE REPORT'!H21</f>
        <v>10</v>
      </c>
      <c r="H21" s="15">
        <f>'WEEKLY COMPETITIVE REPORT'!I21/X4</f>
        <v>4055.1960913772614</v>
      </c>
      <c r="I21" s="15">
        <f>'WEEKLY COMPETITIVE REPORT'!J21/X4</f>
        <v>8680.839825696554</v>
      </c>
      <c r="J21" s="23">
        <f>'WEEKLY COMPETITIVE REPORT'!K21</f>
        <v>520</v>
      </c>
      <c r="K21" s="23">
        <f>'WEEKLY COMPETITIVE REPORT'!L21</f>
        <v>1147</v>
      </c>
      <c r="L21" s="65">
        <f>'WEEKLY COMPETITIVE REPORT'!M21</f>
        <v>-53.28567082446</v>
      </c>
      <c r="M21" s="15" t="e">
        <f>#N/A</f>
        <v>#N/A</v>
      </c>
      <c r="N21" s="38">
        <f>'WEEKLY COMPETITIVE REPORT'!O21</f>
        <v>10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44389.277697081736</v>
      </c>
      <c r="W21" s="23">
        <f>'WEEKLY COMPETITIVE REPORT'!X21</f>
        <v>0</v>
      </c>
      <c r="X21" s="57">
        <f>'WEEKLY COMPETITIVE REPORT'!Y21</f>
        <v>6552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THE FROZEN GROUND</v>
      </c>
      <c r="D22" s="4" t="str">
        <f>'WEEKLY COMPETITIVE REPORT'!E22</f>
        <v>IND</v>
      </c>
      <c r="E22" s="4" t="str">
        <f>'WEEKLY COMPETITIVE REPORT'!F22</f>
        <v>FIVIA</v>
      </c>
      <c r="F22" s="38">
        <f>'WEEKLY COMPETITIVE REPORT'!G22</f>
        <v>1</v>
      </c>
      <c r="G22" s="38">
        <f>'WEEKLY COMPETITIVE REPORT'!H22</f>
        <v>5</v>
      </c>
      <c r="H22" s="15">
        <f>'WEEKLY COMPETITIVE REPORT'!I22/X4</f>
        <v>3573.2206523174436</v>
      </c>
      <c r="I22" s="15">
        <f>'WEEKLY COMPETITIVE REPORT'!J22/X4</f>
        <v>0</v>
      </c>
      <c r="J22" s="23">
        <f>'WEEKLY COMPETITIVE REPORT'!K22</f>
        <v>499</v>
      </c>
      <c r="K22" s="23">
        <f>'WEEKLY COMPETITIVE REPORT'!L22</f>
        <v>0</v>
      </c>
      <c r="L22" s="65">
        <f>'WEEKLY COMPETITIVE REPORT'!M22</f>
        <v>0</v>
      </c>
      <c r="M22" s="15" t="e">
        <f>#N/A</f>
        <v>#N/A</v>
      </c>
      <c r="N22" s="38">
        <f>'WEEKLY COMPETITIVE REPORT'!O22</f>
        <v>5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4015.5816717285093</v>
      </c>
      <c r="W22" s="23">
        <f>'WEEKLY COMPETITIVE REPORT'!X22</f>
        <v>0</v>
      </c>
      <c r="X22" s="57">
        <f>'WEEKLY COMPETITIVE REPORT'!Y22</f>
        <v>566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DUAL</v>
      </c>
      <c r="D23" s="4" t="str">
        <f>'WEEKLY COMPETITIVE REPORT'!E23</f>
        <v>DOMEST</v>
      </c>
      <c r="E23" s="4" t="str">
        <f>'WEEKLY COMPETITIVE REPORT'!F23</f>
        <v>FIVIA</v>
      </c>
      <c r="F23" s="38">
        <f>'WEEKLY COMPETITIVE REPORT'!G23</f>
        <v>2</v>
      </c>
      <c r="G23" s="38">
        <f>'WEEKLY COMPETITIVE REPORT'!H23</f>
        <v>9</v>
      </c>
      <c r="H23" s="15">
        <f>'WEEKLY COMPETITIVE REPORT'!I23/X4</f>
        <v>2309.52066552225</v>
      </c>
      <c r="I23" s="15">
        <f>'WEEKLY COMPETITIVE REPORT'!J23/X4</f>
        <v>4986.134953122937</v>
      </c>
      <c r="J23" s="23">
        <f>'WEEKLY COMPETITIVE REPORT'!K23</f>
        <v>317</v>
      </c>
      <c r="K23" s="23">
        <f>'WEEKLY COMPETITIVE REPORT'!L23</f>
        <v>839</v>
      </c>
      <c r="L23" s="65">
        <f>'WEEKLY COMPETITIVE REPORT'!M23</f>
        <v>-53.68114406779661</v>
      </c>
      <c r="M23" s="15" t="e">
        <f>#N/A</f>
        <v>#N/A</v>
      </c>
      <c r="N23" s="38">
        <f>'WEEKLY COMPETITIVE REPORT'!O23</f>
        <v>9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18319.02812623795</v>
      </c>
      <c r="W23" s="23">
        <f>'WEEKLY COMPETITIVE REPORT'!X23</f>
        <v>0</v>
      </c>
      <c r="X23" s="57">
        <f>'WEEKLY COMPETITIVE REPORT'!Y23</f>
        <v>3038</v>
      </c>
    </row>
    <row r="24" spans="1:24" ht="12.75">
      <c r="A24" s="51">
        <v>11</v>
      </c>
      <c r="B24" s="4">
        <f>'WEEKLY COMPETITIVE REPORT'!B24</f>
        <v>6</v>
      </c>
      <c r="C24" s="4" t="str">
        <f>'WEEKLY COMPETITIVE REPORT'!C24</f>
        <v>KICK ASS 2</v>
      </c>
      <c r="D24" s="4" t="str">
        <f>'WEEKLY COMPETITIVE REPORT'!E24</f>
        <v>UNI</v>
      </c>
      <c r="E24" s="4" t="str">
        <f>'WEEKLY COMPETITIVE REPORT'!F24</f>
        <v>Karantanija</v>
      </c>
      <c r="F24" s="38">
        <f>'WEEKLY COMPETITIVE REPORT'!G24</f>
        <v>2</v>
      </c>
      <c r="G24" s="38">
        <f>'WEEKLY COMPETITIVE REPORT'!H24</f>
        <v>9</v>
      </c>
      <c r="H24" s="15">
        <f>'WEEKLY COMPETITIVE REPORT'!I24/X4</f>
        <v>2069.1931863198206</v>
      </c>
      <c r="I24" s="15">
        <f>'WEEKLY COMPETITIVE REPORT'!J24/X4</f>
        <v>5094.414366829526</v>
      </c>
      <c r="J24" s="23">
        <f>'WEEKLY COMPETITIVE REPORT'!K24</f>
        <v>287</v>
      </c>
      <c r="K24" s="23">
        <f>'WEEKLY COMPETITIVE REPORT'!L24</f>
        <v>727</v>
      </c>
      <c r="L24" s="65">
        <f>'WEEKLY COMPETITIVE REPORT'!M24</f>
        <v>-59.38310005184033</v>
      </c>
      <c r="M24" s="15" t="e">
        <f>#N/A</f>
        <v>#N/A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14500.198072098245</v>
      </c>
      <c r="W24" s="23">
        <f>'WEEKLY COMPETITIVE REPORT'!X24</f>
        <v>0</v>
      </c>
      <c r="X24" s="57">
        <f>'WEEKLY COMPETITIVE REPORT'!Y24</f>
        <v>2275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HEAT</v>
      </c>
      <c r="D25" s="4" t="str">
        <f>'WEEKLY COMPETITIVE REPORT'!E25</f>
        <v>FOX</v>
      </c>
      <c r="E25" s="4" t="str">
        <f>'WEEKLY COMPETITIVE REPORT'!F25</f>
        <v>Blitz</v>
      </c>
      <c r="F25" s="38">
        <f>'WEEKLY COMPETITIVE REPORT'!G25</f>
        <v>8</v>
      </c>
      <c r="G25" s="38">
        <f>'WEEKLY COMPETITIVE REPORT'!H25</f>
        <v>9</v>
      </c>
      <c r="H25" s="15">
        <f>'WEEKLY COMPETITIVE REPORT'!I25/X4</f>
        <v>1280.8662353096527</v>
      </c>
      <c r="I25" s="15">
        <f>'WEEKLY COMPETITIVE REPORT'!J25/X4</f>
        <v>1971.4776178528984</v>
      </c>
      <c r="J25" s="23">
        <f>'WEEKLY COMPETITIVE REPORT'!K25</f>
        <v>200</v>
      </c>
      <c r="K25" s="23">
        <f>'WEEKLY COMPETITIVE REPORT'!L25</f>
        <v>273</v>
      </c>
      <c r="L25" s="65">
        <f>'WEEKLY COMPETITIVE REPORT'!M25</f>
        <v>-35.03014065639651</v>
      </c>
      <c r="M25" s="15" t="e">
        <f>#N/A</f>
        <v>#N/A</v>
      </c>
      <c r="N25" s="38">
        <f>'WEEKLY COMPETITIVE REPORT'!O25</f>
        <v>9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88907.9624983494</v>
      </c>
      <c r="W25" s="23">
        <f>'WEEKLY COMPETITIVE REPORT'!X25</f>
        <v>0</v>
      </c>
      <c r="X25" s="57">
        <f>'WEEKLY COMPETITIVE REPORT'!Y25</f>
        <v>13639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MONSTERS UNIVERSITY 3D</v>
      </c>
      <c r="D26" s="4" t="str">
        <f>'WEEKLY COMPETITIVE REPORT'!E26</f>
        <v>BVI</v>
      </c>
      <c r="E26" s="4" t="str">
        <f>'WEEKLY COMPETITIVE REPORT'!F26</f>
        <v>CENEX</v>
      </c>
      <c r="F26" s="38">
        <f>'WEEKLY COMPETITIVE REPORT'!G26</f>
        <v>11</v>
      </c>
      <c r="G26" s="38">
        <f>'WEEKLY COMPETITIVE REPORT'!H26</f>
        <v>17</v>
      </c>
      <c r="H26" s="15">
        <f>'WEEKLY COMPETITIVE REPORT'!I26/X4</f>
        <v>1111.844711474977</v>
      </c>
      <c r="I26" s="15">
        <f>'WEEKLY COMPETITIVE REPORT'!J26/X4</f>
        <v>1566.0900567806682</v>
      </c>
      <c r="J26" s="23">
        <f>'WEEKLY COMPETITIVE REPORT'!K26</f>
        <v>198</v>
      </c>
      <c r="K26" s="23">
        <f>'WEEKLY COMPETITIVE REPORT'!L26</f>
        <v>240</v>
      </c>
      <c r="L26" s="65">
        <f>'WEEKLY COMPETITIVE REPORT'!M26</f>
        <v>-29.005059021922435</v>
      </c>
      <c r="M26" s="15" t="e">
        <f>#N/A</f>
        <v>#N/A</v>
      </c>
      <c r="N26" s="38">
        <f>'WEEKLY COMPETITIVE REPORT'!O26</f>
        <v>17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159429.55235705798</v>
      </c>
      <c r="W26" s="23">
        <f>'WEEKLY COMPETITIVE REPORT'!X26</f>
        <v>0</v>
      </c>
      <c r="X26" s="57">
        <f>'WEEKLY COMPETITIVE REPORT'!Y26</f>
        <v>24466</v>
      </c>
    </row>
    <row r="27" spans="1:24" ht="12.75" customHeight="1">
      <c r="A27" s="51">
        <v>14</v>
      </c>
      <c r="B27" s="4">
        <f>'WEEKLY COMPETITIVE REPORT'!B27</f>
        <v>8</v>
      </c>
      <c r="C27" s="4" t="str">
        <f>'WEEKLY COMPETITIVE REPORT'!C27</f>
        <v>R.I.P.D.</v>
      </c>
      <c r="D27" s="4" t="str">
        <f>'WEEKLY COMPETITIVE REPORT'!E27</f>
        <v>UNI</v>
      </c>
      <c r="E27" s="4" t="str">
        <f>'WEEKLY COMPETITIVE REPORT'!F27</f>
        <v>Karantanija</v>
      </c>
      <c r="F27" s="38">
        <f>'WEEKLY COMPETITIVE REPORT'!G27</f>
        <v>4</v>
      </c>
      <c r="G27" s="38">
        <f>'WEEKLY COMPETITIVE REPORT'!H27</f>
        <v>9</v>
      </c>
      <c r="H27" s="15">
        <f>'WEEKLY COMPETITIVE REPORT'!I27/X4</f>
        <v>892.6449227518817</v>
      </c>
      <c r="I27" s="15">
        <f>'WEEKLY COMPETITIVE REPORT'!J27/X17</f>
        <v>0.4171815826190951</v>
      </c>
      <c r="J27" s="23">
        <f>'WEEKLY COMPETITIVE REPORT'!K27</f>
        <v>127</v>
      </c>
      <c r="K27" s="23">
        <f>'WEEKLY COMPETITIVE REPORT'!L27</f>
        <v>387</v>
      </c>
      <c r="L27" s="65">
        <f>'WEEKLY COMPETITIVE REPORT'!M27</f>
        <v>-67.70186335403727</v>
      </c>
      <c r="M27" s="15" t="e">
        <f>#N/A</f>
        <v>#N/A</v>
      </c>
      <c r="N27" s="38">
        <f>'WEEKLY COMPETITIVE REPORT'!O27</f>
        <v>9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32155.024428892117</v>
      </c>
      <c r="W27" s="23">
        <f>'WEEKLY COMPETITIVE REPORT'!X27</f>
        <v>0</v>
      </c>
      <c r="X27" s="57">
        <f>'WEEKLY COMPETITIVE REPORT'!Y27</f>
        <v>5289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BEHIND THE CANDELABRA</v>
      </c>
      <c r="D28" s="4" t="str">
        <f>'WEEKLY COMPETITIVE REPORT'!E28</f>
        <v>IND</v>
      </c>
      <c r="E28" s="4" t="str">
        <f>'WEEKLY COMPETITIVE REPORT'!F28</f>
        <v>Cinemania</v>
      </c>
      <c r="F28" s="38">
        <f>'WEEKLY COMPETITIVE REPORT'!G28</f>
        <v>3</v>
      </c>
      <c r="G28" s="38">
        <f>'WEEKLY COMPETITIVE REPORT'!H28</f>
        <v>1</v>
      </c>
      <c r="H28" s="15">
        <f>'WEEKLY COMPETITIVE REPORT'!I28/X4</f>
        <v>676.0860953387033</v>
      </c>
      <c r="I28" s="15">
        <f>'WEEKLY COMPETITIVE REPORT'!J28/X17</f>
        <v>0.2898146302571258</v>
      </c>
      <c r="J28" s="23">
        <f>'WEEKLY COMPETITIVE REPORT'!K28</f>
        <v>110</v>
      </c>
      <c r="K28" s="23">
        <f>'WEEKLY COMPETITIVE REPORT'!L28</f>
        <v>313</v>
      </c>
      <c r="L28" s="65">
        <f>'WEEKLY COMPETITIVE REPORT'!M28</f>
        <v>-64.78679504814306</v>
      </c>
      <c r="M28" s="15" t="e">
        <f>#N/A</f>
        <v>#N/A</v>
      </c>
      <c r="N28" s="38">
        <f>'WEEKLY COMPETITIVE REPORT'!O28</f>
        <v>1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12594.744486993266</v>
      </c>
      <c r="W28" s="23">
        <f>'WEEKLY COMPETITIVE REPORT'!X28</f>
        <v>0</v>
      </c>
      <c r="X28" s="57">
        <f>'WEEKLY COMPETITIVE REPORT'!Y28</f>
        <v>2140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LONE RANGER</v>
      </c>
      <c r="D29" s="4" t="str">
        <f>'WEEKLY COMPETITIVE REPORT'!E29</f>
        <v>BVI</v>
      </c>
      <c r="E29" s="4" t="str">
        <f>'WEEKLY COMPETITIVE REPORT'!F29</f>
        <v>CENEX</v>
      </c>
      <c r="F29" s="38">
        <f>'WEEKLY COMPETITIVE REPORT'!G29</f>
        <v>9</v>
      </c>
      <c r="G29" s="38">
        <f>'WEEKLY COMPETITIVE REPORT'!H29</f>
        <v>11</v>
      </c>
      <c r="H29" s="15">
        <f>'WEEKLY COMPETITIVE REPORT'!I29/X4</f>
        <v>427.8357322065232</v>
      </c>
      <c r="I29" s="15">
        <f>'WEEKLY COMPETITIVE REPORT'!J29/X17</f>
        <v>0.17779549531592584</v>
      </c>
      <c r="J29" s="23">
        <f>'WEEKLY COMPETITIVE REPORT'!K29</f>
        <v>59</v>
      </c>
      <c r="K29" s="23">
        <f>'WEEKLY COMPETITIVE REPORT'!L29</f>
        <v>162</v>
      </c>
      <c r="L29" s="65">
        <f>'WEEKLY COMPETITIVE REPORT'!M29</f>
        <v>-63.67713004484305</v>
      </c>
      <c r="M29" s="15" t="e">
        <f>#N/A</f>
        <v>#N/A</v>
      </c>
      <c r="N29" s="38">
        <f>'WEEKLY COMPETITIVE REPORT'!O29</f>
        <v>11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92864.12254060479</v>
      </c>
      <c r="W29" s="23">
        <f>'WEEKLY COMPETITIVE REPORT'!X29</f>
        <v>0</v>
      </c>
      <c r="X29" s="57">
        <f>'WEEKLY COMPETITIVE REPORT'!Y29</f>
        <v>13799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>#N/A</f>
        <v>#N/A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>#N/A</f>
        <v>#N/A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>#N/A</f>
        <v>#N/A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173</v>
      </c>
      <c r="H34" s="33">
        <f>SUM(H14:H33)</f>
        <v>133015.977815925</v>
      </c>
      <c r="I34" s="32">
        <f>SUM(I14:I33)</f>
        <v>149275.94091213602</v>
      </c>
      <c r="J34" s="32">
        <f>SUM(J14:J33)</f>
        <v>18331</v>
      </c>
      <c r="K34" s="32">
        <f>SUM(K14:K33)</f>
        <v>20767</v>
      </c>
      <c r="L34" s="65">
        <f>'WEEKLY COMPETITIVE REPORT'!M34</f>
        <v>-14.25884155424096</v>
      </c>
      <c r="M34" s="33">
        <f>H34/G34</f>
        <v>768.8784844851156</v>
      </c>
      <c r="N34" s="41">
        <f>'WEEKLY COMPETITIVE REPORT'!O34</f>
        <v>173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1624736.564109336</v>
      </c>
      <c r="W34" s="32">
        <f>SUM(W14:W33)</f>
        <v>0</v>
      </c>
      <c r="X34" s="36">
        <f>SUM(X14:X33)</f>
        <v>240734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2013-09-02T11:17:01Z</dcterms:modified>
  <cp:category/>
  <cp:version/>
  <cp:contentType/>
  <cp:contentStatus/>
</cp:coreProperties>
</file>