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27795" windowHeight="1258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<sst xmlns="http://schemas.openxmlformats.org/spreadsheetml/2006/main" count="268" uniqueCount="99">
  <si>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</si>
  <si>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</si>
  <si>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</si>
  <si>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</si>
  <si>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</si>
  <si>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</si>
  <si>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</si>
  <si>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</si>
  <si>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</si>
  <si>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</si>
  <si>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</si>
  <si>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</si>
  <si>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</si>
  <si>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</si>
  <si>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</si>
  <si>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</si>
  <si>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</si>
  <si>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</si>
  <si>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</si>
  <si>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</si>
  <si>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</si>
  <si>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</si>
  <si>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</si>
  <si>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</si>
  <si>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</si>
  <si>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</si>
  <si>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</si>
  <si>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</si>
  <si>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</si>
  <si>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</si>
  <si>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</si>
  <si>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</si>
  <si>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</si>
  <si>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</si>
  <si>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</si>
  <si>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</si>
  <si>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</si>
  <si>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</si>
  <si>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</si>
  <si>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</si>
  <si>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</si>
  <si>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</si>
  <si>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</si>
  <si>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</si>
  <si>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</si>
  <si>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</si>
  <si>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</si>
  <si>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</si>
  <si>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</si>
  <si>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SONY</t>
  </si>
  <si>
    <t>PAR</t>
  </si>
  <si>
    <t>HOBBIT: AN UNEXPECTED JOURNEY</t>
  </si>
  <si>
    <t>HOBIT: NEPRIČAKOVANO POTOVANJE</t>
  </si>
  <si>
    <t>LIFE OF PI</t>
  </si>
  <si>
    <t>PIJEVO ŽIVLJENJE</t>
  </si>
  <si>
    <t>FOX</t>
  </si>
  <si>
    <t>UNI</t>
  </si>
  <si>
    <t>SAMMY'S ADVENTURES 2</t>
  </si>
  <si>
    <t>SAMOVA PUSTOLOVŠČINA 2</t>
  </si>
  <si>
    <t>ANNA KARENINA</t>
  </si>
  <si>
    <t>ANA KARENINA</t>
  </si>
  <si>
    <t>PARENTAL GUIDANCE</t>
  </si>
  <si>
    <t>BREZ NADZORA STARŠEV</t>
  </si>
  <si>
    <t>DJANGO UNCHAINED</t>
  </si>
  <si>
    <t>DJANGO BREZ OKOVOV</t>
  </si>
  <si>
    <t>LINCOLN</t>
  </si>
  <si>
    <t>THE HUNT</t>
  </si>
  <si>
    <t>LOV</t>
  </si>
  <si>
    <t>MOVIE 43</t>
  </si>
  <si>
    <t>FILM 43</t>
  </si>
  <si>
    <t>HOTEL TRANSYLVANIA 3D</t>
  </si>
  <si>
    <t>HOTEL TRANSILVANIJA 3D</t>
  </si>
  <si>
    <t>New</t>
  </si>
  <si>
    <t>LES MISERABLES</t>
  </si>
  <si>
    <t>NESREČNIKI</t>
  </si>
  <si>
    <t>HANSEL &amp; GRETEL: WITCH HUNTERS</t>
  </si>
  <si>
    <t>LOVCA NA ČAROVNICE</t>
  </si>
  <si>
    <t>SESSIONS</t>
  </si>
  <si>
    <t>SEANSE</t>
  </si>
  <si>
    <t>GANGSTER SQUAD</t>
  </si>
  <si>
    <t>GANGSTERSKA ENOTA</t>
  </si>
  <si>
    <t>WB</t>
  </si>
  <si>
    <t>IDENTITY THIEF</t>
  </si>
  <si>
    <t>TATICA IDENTITETE</t>
  </si>
  <si>
    <t>HVALA ZA SUNDERLAND</t>
  </si>
  <si>
    <t>14 - Feb</t>
  </si>
  <si>
    <t>20 - Feb</t>
  </si>
  <si>
    <t>15 - Feb</t>
  </si>
  <si>
    <t>17 - Feb</t>
  </si>
  <si>
    <t>PROMISED LAND</t>
  </si>
  <si>
    <t>OBLJUBLJENA DEŽELA</t>
  </si>
  <si>
    <t>BEAUTIFUL CREATURES</t>
  </si>
  <si>
    <t>ČUDOVITA BITJA</t>
  </si>
  <si>
    <t>A GOOD DAY TO DIE HARD</t>
  </si>
  <si>
    <t>UMRI POKONČNO: DOBER DAN ZA SMRT</t>
  </si>
  <si>
    <t>WRECK-IT RALPH</t>
  </si>
  <si>
    <t>RAZBIJAČ RALPH</t>
  </si>
  <si>
    <t>BVI</t>
  </si>
  <si>
    <t>CENEX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</si>
</sst>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P25" sqref="P2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87</v>
      </c>
      <c r="L4" s="20"/>
      <c r="M4" s="81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85</v>
      </c>
      <c r="L5" s="7"/>
      <c r="M5" s="82" t="s">
        <v>86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41326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72</v>
      </c>
      <c r="C14" s="4" t="s">
        <v>93</v>
      </c>
      <c r="D14" s="4" t="s">
        <v>94</v>
      </c>
      <c r="E14" s="15" t="s">
        <v>55</v>
      </c>
      <c r="F14" s="15" t="s">
        <v>42</v>
      </c>
      <c r="G14" s="37">
        <v>1</v>
      </c>
      <c r="H14" s="37">
        <v>11</v>
      </c>
      <c r="I14" s="14">
        <v>30650</v>
      </c>
      <c r="J14" s="14"/>
      <c r="K14" s="98">
        <v>5949</v>
      </c>
      <c r="L14" s="98"/>
      <c r="M14" s="64"/>
      <c r="N14" s="14">
        <f aca="true" t="shared" si="0" ref="N14:N34">I14/H14</f>
        <v>2786.3636363636365</v>
      </c>
      <c r="O14" s="38">
        <v>11</v>
      </c>
      <c r="P14" s="14">
        <v>50104</v>
      </c>
      <c r="Q14" s="14"/>
      <c r="R14" s="14">
        <v>10796</v>
      </c>
      <c r="S14" s="14"/>
      <c r="T14" s="64"/>
      <c r="U14" s="75">
        <v>1236</v>
      </c>
      <c r="V14" s="14">
        <f aca="true" t="shared" si="1" ref="V14:V34">P14/O14</f>
        <v>4554.909090909091</v>
      </c>
      <c r="W14" s="75">
        <f aca="true" t="shared" si="2" ref="W14:W34">SUM(U14,P14)</f>
        <v>51340</v>
      </c>
      <c r="X14" s="75">
        <v>347</v>
      </c>
      <c r="Y14" s="76">
        <f aca="true" t="shared" si="3" ref="Y14:Y33">SUM(X14,R14)</f>
        <v>11143</v>
      </c>
    </row>
    <row r="15" spans="1:25" ht="12.75">
      <c r="A15" s="72">
        <v>2</v>
      </c>
      <c r="B15" s="72" t="s">
        <v>72</v>
      </c>
      <c r="C15" s="4" t="s">
        <v>95</v>
      </c>
      <c r="D15" s="4" t="s">
        <v>96</v>
      </c>
      <c r="E15" s="15" t="s">
        <v>97</v>
      </c>
      <c r="F15" s="15" t="s">
        <v>98</v>
      </c>
      <c r="G15" s="37">
        <v>1</v>
      </c>
      <c r="H15" s="37">
        <v>14</v>
      </c>
      <c r="I15" s="14">
        <v>14016</v>
      </c>
      <c r="J15" s="14"/>
      <c r="K15" s="22">
        <v>3051</v>
      </c>
      <c r="L15" s="22"/>
      <c r="M15" s="64"/>
      <c r="N15" s="14">
        <f t="shared" si="0"/>
        <v>1001.1428571428571</v>
      </c>
      <c r="O15" s="73">
        <v>14</v>
      </c>
      <c r="P15" s="14">
        <v>27145</v>
      </c>
      <c r="Q15" s="14"/>
      <c r="R15" s="14">
        <v>7058</v>
      </c>
      <c r="S15" s="14"/>
      <c r="T15" s="64"/>
      <c r="U15" s="89">
        <v>6779</v>
      </c>
      <c r="V15" s="14">
        <f t="shared" si="1"/>
        <v>1938.9285714285713</v>
      </c>
      <c r="W15" s="75">
        <f t="shared" si="2"/>
        <v>33924</v>
      </c>
      <c r="X15" s="75">
        <v>1391</v>
      </c>
      <c r="Y15" s="76">
        <f t="shared" si="3"/>
        <v>8449</v>
      </c>
    </row>
    <row r="16" spans="1:25" ht="12.75">
      <c r="A16" s="72">
        <v>3</v>
      </c>
      <c r="B16" s="72">
        <v>2</v>
      </c>
      <c r="C16" s="4" t="s">
        <v>68</v>
      </c>
      <c r="D16" s="4" t="s">
        <v>69</v>
      </c>
      <c r="E16" s="15" t="s">
        <v>46</v>
      </c>
      <c r="F16" s="15" t="s">
        <v>36</v>
      </c>
      <c r="G16" s="37">
        <v>4</v>
      </c>
      <c r="H16" s="37">
        <v>8</v>
      </c>
      <c r="I16" s="24">
        <v>8751</v>
      </c>
      <c r="J16" s="24">
        <v>10306</v>
      </c>
      <c r="K16" s="95">
        <v>1669</v>
      </c>
      <c r="L16" s="95">
        <v>1967</v>
      </c>
      <c r="M16" s="64">
        <f>(I16/J16*100)-100</f>
        <v>-15.088298078789052</v>
      </c>
      <c r="N16" s="14">
        <f t="shared" si="0"/>
        <v>1093.875</v>
      </c>
      <c r="O16" s="37">
        <v>8</v>
      </c>
      <c r="P16" s="22">
        <v>15440</v>
      </c>
      <c r="Q16" s="22">
        <v>14795</v>
      </c>
      <c r="R16" s="22">
        <v>3306</v>
      </c>
      <c r="S16" s="22">
        <v>3008</v>
      </c>
      <c r="T16" s="64">
        <f>(P16/Q16*100)-100</f>
        <v>4.359580939506586</v>
      </c>
      <c r="U16" s="75">
        <v>65319</v>
      </c>
      <c r="V16" s="14">
        <f t="shared" si="1"/>
        <v>1930</v>
      </c>
      <c r="W16" s="75">
        <f t="shared" si="2"/>
        <v>80759</v>
      </c>
      <c r="X16" s="75">
        <v>13818</v>
      </c>
      <c r="Y16" s="76">
        <f t="shared" si="3"/>
        <v>17124</v>
      </c>
    </row>
    <row r="17" spans="1:25" ht="12.75">
      <c r="A17" s="72">
        <v>4</v>
      </c>
      <c r="B17" s="72">
        <v>3</v>
      </c>
      <c r="C17" s="4" t="s">
        <v>82</v>
      </c>
      <c r="D17" s="4" t="s">
        <v>83</v>
      </c>
      <c r="E17" s="15" t="s">
        <v>56</v>
      </c>
      <c r="F17" s="15" t="s">
        <v>36</v>
      </c>
      <c r="G17" s="37">
        <v>2</v>
      </c>
      <c r="H17" s="37">
        <v>7</v>
      </c>
      <c r="I17" s="24">
        <v>8496</v>
      </c>
      <c r="J17" s="24">
        <v>9411</v>
      </c>
      <c r="K17" s="24">
        <v>1619</v>
      </c>
      <c r="L17" s="24">
        <v>1786</v>
      </c>
      <c r="M17" s="64">
        <f>(I17/J17*100)-100</f>
        <v>-9.722664966528527</v>
      </c>
      <c r="N17" s="14">
        <f t="shared" si="0"/>
        <v>1213.7142857142858</v>
      </c>
      <c r="O17" s="38">
        <v>7</v>
      </c>
      <c r="P17" s="14">
        <v>15163</v>
      </c>
      <c r="Q17" s="14">
        <v>12842</v>
      </c>
      <c r="R17" s="14">
        <v>3275</v>
      </c>
      <c r="S17" s="14">
        <v>2647</v>
      </c>
      <c r="T17" s="64">
        <f>(P17/Q17*100)-100</f>
        <v>18.07350879925245</v>
      </c>
      <c r="U17" s="75">
        <v>13485</v>
      </c>
      <c r="V17" s="14">
        <f t="shared" si="1"/>
        <v>2166.1428571428573</v>
      </c>
      <c r="W17" s="75">
        <f t="shared" si="2"/>
        <v>28648</v>
      </c>
      <c r="X17" s="75">
        <v>2769</v>
      </c>
      <c r="Y17" s="76">
        <f t="shared" si="3"/>
        <v>6044</v>
      </c>
    </row>
    <row r="18" spans="1:25" ht="13.5" customHeight="1">
      <c r="A18" s="72">
        <v>5</v>
      </c>
      <c r="B18" s="72">
        <v>1</v>
      </c>
      <c r="C18" s="4" t="s">
        <v>75</v>
      </c>
      <c r="D18" s="4" t="s">
        <v>76</v>
      </c>
      <c r="E18" s="15" t="s">
        <v>50</v>
      </c>
      <c r="F18" s="15" t="s">
        <v>36</v>
      </c>
      <c r="G18" s="37">
        <v>3</v>
      </c>
      <c r="H18" s="37">
        <v>10</v>
      </c>
      <c r="I18" s="14">
        <v>8972</v>
      </c>
      <c r="J18" s="14">
        <v>10851</v>
      </c>
      <c r="K18" s="24">
        <v>1732</v>
      </c>
      <c r="L18" s="24">
        <v>2077</v>
      </c>
      <c r="M18" s="64">
        <f>(I18/J18*100)-100</f>
        <v>-17.316376370841397</v>
      </c>
      <c r="N18" s="14">
        <f t="shared" si="0"/>
        <v>897.2</v>
      </c>
      <c r="O18" s="73">
        <v>10</v>
      </c>
      <c r="P18" s="22">
        <v>15084</v>
      </c>
      <c r="Q18" s="22">
        <v>14817</v>
      </c>
      <c r="R18" s="22">
        <v>3387</v>
      </c>
      <c r="S18" s="22">
        <v>3076</v>
      </c>
      <c r="T18" s="64">
        <f>(P18/Q18*100)-100</f>
        <v>1.8019842073294257</v>
      </c>
      <c r="U18" s="75">
        <v>31992</v>
      </c>
      <c r="V18" s="14">
        <f t="shared" si="1"/>
        <v>1508.4</v>
      </c>
      <c r="W18" s="75">
        <f t="shared" si="2"/>
        <v>47076</v>
      </c>
      <c r="X18" s="75">
        <v>6750</v>
      </c>
      <c r="Y18" s="76">
        <f t="shared" si="3"/>
        <v>10137</v>
      </c>
    </row>
    <row r="19" spans="1:25" ht="12.75">
      <c r="A19" s="72">
        <v>6</v>
      </c>
      <c r="B19" s="72" t="s">
        <v>72</v>
      </c>
      <c r="C19" s="4" t="s">
        <v>91</v>
      </c>
      <c r="D19" s="4" t="s">
        <v>92</v>
      </c>
      <c r="E19" s="15" t="s">
        <v>46</v>
      </c>
      <c r="F19" s="15" t="s">
        <v>42</v>
      </c>
      <c r="G19" s="37">
        <v>1</v>
      </c>
      <c r="H19" s="37">
        <v>9</v>
      </c>
      <c r="I19" s="24">
        <v>5050</v>
      </c>
      <c r="J19" s="24"/>
      <c r="K19" s="22">
        <v>945</v>
      </c>
      <c r="L19" s="22"/>
      <c r="M19" s="64"/>
      <c r="N19" s="14">
        <f t="shared" si="0"/>
        <v>561.1111111111111</v>
      </c>
      <c r="O19" s="37">
        <v>9</v>
      </c>
      <c r="P19" s="22">
        <v>9969</v>
      </c>
      <c r="Q19" s="22"/>
      <c r="R19" s="22">
        <v>2176</v>
      </c>
      <c r="S19" s="22"/>
      <c r="T19" s="64"/>
      <c r="U19" s="75"/>
      <c r="V19" s="14">
        <f t="shared" si="1"/>
        <v>1107.6666666666667</v>
      </c>
      <c r="W19" s="75">
        <f t="shared" si="2"/>
        <v>9969</v>
      </c>
      <c r="X19" s="75"/>
      <c r="Y19" s="76">
        <f t="shared" si="3"/>
        <v>2176</v>
      </c>
    </row>
    <row r="20" spans="1:25" ht="12.75">
      <c r="A20" s="72">
        <v>7</v>
      </c>
      <c r="B20" s="72">
        <v>4</v>
      </c>
      <c r="C20" s="4" t="s">
        <v>63</v>
      </c>
      <c r="D20" s="4" t="s">
        <v>64</v>
      </c>
      <c r="E20" s="15" t="s">
        <v>49</v>
      </c>
      <c r="F20" s="15" t="s">
        <v>48</v>
      </c>
      <c r="G20" s="37">
        <v>5</v>
      </c>
      <c r="H20" s="37">
        <v>13</v>
      </c>
      <c r="I20" s="24">
        <v>5166</v>
      </c>
      <c r="J20" s="24">
        <v>6795</v>
      </c>
      <c r="K20" s="98">
        <v>897</v>
      </c>
      <c r="L20" s="98">
        <v>1197</v>
      </c>
      <c r="M20" s="64">
        <f aca="true" t="shared" si="4" ref="M20:M32">(I20/J20*100)-100</f>
        <v>-23.973509933774835</v>
      </c>
      <c r="N20" s="14">
        <f t="shared" si="0"/>
        <v>397.38461538461536</v>
      </c>
      <c r="O20" s="38">
        <v>13</v>
      </c>
      <c r="P20" s="14">
        <v>8754</v>
      </c>
      <c r="Q20" s="14">
        <v>10308</v>
      </c>
      <c r="R20" s="14">
        <v>1690</v>
      </c>
      <c r="S20" s="14">
        <v>1947</v>
      </c>
      <c r="T20" s="64">
        <f aca="true" t="shared" si="5" ref="T20:T32">(P20/Q20*100)-100</f>
        <v>-15.075669383003486</v>
      </c>
      <c r="U20" s="75">
        <v>99008</v>
      </c>
      <c r="V20" s="14">
        <f t="shared" si="1"/>
        <v>673.3846153846154</v>
      </c>
      <c r="W20" s="75">
        <f t="shared" si="2"/>
        <v>107762</v>
      </c>
      <c r="X20" s="75">
        <v>20148</v>
      </c>
      <c r="Y20" s="76">
        <f t="shared" si="3"/>
        <v>21838</v>
      </c>
    </row>
    <row r="21" spans="1:25" ht="12.75">
      <c r="A21" s="72">
        <v>8</v>
      </c>
      <c r="B21" s="72">
        <v>11</v>
      </c>
      <c r="C21" s="4" t="s">
        <v>53</v>
      </c>
      <c r="D21" s="4" t="s">
        <v>54</v>
      </c>
      <c r="E21" s="15" t="s">
        <v>55</v>
      </c>
      <c r="F21" s="15" t="s">
        <v>42</v>
      </c>
      <c r="G21" s="37">
        <v>9</v>
      </c>
      <c r="H21" s="37">
        <v>16</v>
      </c>
      <c r="I21" s="14">
        <v>6818</v>
      </c>
      <c r="J21" s="14">
        <v>3954</v>
      </c>
      <c r="K21" s="14">
        <v>1285</v>
      </c>
      <c r="L21" s="14">
        <v>688</v>
      </c>
      <c r="M21" s="64">
        <f t="shared" si="4"/>
        <v>72.43297926150734</v>
      </c>
      <c r="N21" s="14">
        <f t="shared" si="0"/>
        <v>426.125</v>
      </c>
      <c r="O21" s="38">
        <v>16</v>
      </c>
      <c r="P21" s="14">
        <v>7861</v>
      </c>
      <c r="Q21" s="14">
        <v>7127</v>
      </c>
      <c r="R21" s="14">
        <v>1545</v>
      </c>
      <c r="S21" s="14">
        <v>1418</v>
      </c>
      <c r="T21" s="64">
        <f t="shared" si="5"/>
        <v>10.298863476918754</v>
      </c>
      <c r="U21" s="75">
        <v>182970</v>
      </c>
      <c r="V21" s="14">
        <f t="shared" si="1"/>
        <v>491.3125</v>
      </c>
      <c r="W21" s="75">
        <f t="shared" si="2"/>
        <v>190831</v>
      </c>
      <c r="X21" s="75">
        <v>32997</v>
      </c>
      <c r="Y21" s="76">
        <f t="shared" si="3"/>
        <v>34542</v>
      </c>
    </row>
    <row r="22" spans="1:25" ht="12.75">
      <c r="A22" s="72">
        <v>9</v>
      </c>
      <c r="B22" s="72">
        <v>6</v>
      </c>
      <c r="C22" s="4" t="s">
        <v>73</v>
      </c>
      <c r="D22" s="4" t="s">
        <v>74</v>
      </c>
      <c r="E22" s="15" t="s">
        <v>56</v>
      </c>
      <c r="F22" s="15" t="s">
        <v>36</v>
      </c>
      <c r="G22" s="37">
        <v>3</v>
      </c>
      <c r="H22" s="37">
        <v>13</v>
      </c>
      <c r="I22" s="24">
        <v>3452</v>
      </c>
      <c r="J22" s="24">
        <v>5146</v>
      </c>
      <c r="K22" s="97">
        <v>639</v>
      </c>
      <c r="L22" s="97">
        <v>959</v>
      </c>
      <c r="M22" s="64">
        <f t="shared" si="4"/>
        <v>-32.91877186164011</v>
      </c>
      <c r="N22" s="14">
        <f t="shared" si="0"/>
        <v>265.53846153846155</v>
      </c>
      <c r="O22" s="73">
        <v>13</v>
      </c>
      <c r="P22" s="74">
        <v>6717</v>
      </c>
      <c r="Q22" s="74">
        <v>7870</v>
      </c>
      <c r="R22" s="74">
        <v>1396</v>
      </c>
      <c r="S22" s="74">
        <v>1553</v>
      </c>
      <c r="T22" s="64">
        <f t="shared" si="5"/>
        <v>-14.650571791613714</v>
      </c>
      <c r="U22" s="75">
        <v>22537</v>
      </c>
      <c r="V22" s="14">
        <f t="shared" si="1"/>
        <v>516.6923076923077</v>
      </c>
      <c r="W22" s="75">
        <f t="shared" si="2"/>
        <v>29254</v>
      </c>
      <c r="X22" s="75">
        <v>4430</v>
      </c>
      <c r="Y22" s="76">
        <f t="shared" si="3"/>
        <v>5826</v>
      </c>
    </row>
    <row r="23" spans="1:25" ht="12.75">
      <c r="A23" s="72">
        <v>10</v>
      </c>
      <c r="B23" s="72">
        <v>8</v>
      </c>
      <c r="C23" s="4" t="s">
        <v>84</v>
      </c>
      <c r="D23" s="4" t="s">
        <v>84</v>
      </c>
      <c r="E23" s="15" t="s">
        <v>46</v>
      </c>
      <c r="F23" s="15" t="s">
        <v>36</v>
      </c>
      <c r="G23" s="37">
        <v>2</v>
      </c>
      <c r="H23" s="37">
        <v>9</v>
      </c>
      <c r="I23" s="24">
        <v>3537</v>
      </c>
      <c r="J23" s="24">
        <v>4794</v>
      </c>
      <c r="K23" s="24">
        <v>655</v>
      </c>
      <c r="L23" s="24">
        <v>883</v>
      </c>
      <c r="M23" s="64">
        <f t="shared" si="4"/>
        <v>-26.220275344180223</v>
      </c>
      <c r="N23" s="14">
        <f t="shared" si="0"/>
        <v>393</v>
      </c>
      <c r="O23" s="38">
        <v>9</v>
      </c>
      <c r="P23" s="14">
        <v>6424</v>
      </c>
      <c r="Q23" s="14">
        <v>7059</v>
      </c>
      <c r="R23" s="14">
        <v>1328</v>
      </c>
      <c r="S23" s="14">
        <v>1469</v>
      </c>
      <c r="T23" s="64">
        <f t="shared" si="5"/>
        <v>-8.995608443122265</v>
      </c>
      <c r="U23" s="75">
        <v>7300</v>
      </c>
      <c r="V23" s="14">
        <f t="shared" si="1"/>
        <v>713.7777777777778</v>
      </c>
      <c r="W23" s="75">
        <f t="shared" si="2"/>
        <v>13724</v>
      </c>
      <c r="X23" s="77">
        <v>1745</v>
      </c>
      <c r="Y23" s="76">
        <f t="shared" si="3"/>
        <v>3073</v>
      </c>
    </row>
    <row r="24" spans="1:25" ht="12.75">
      <c r="A24" s="72">
        <v>11</v>
      </c>
      <c r="B24" s="72">
        <v>9</v>
      </c>
      <c r="C24" s="4" t="s">
        <v>59</v>
      </c>
      <c r="D24" s="4" t="s">
        <v>60</v>
      </c>
      <c r="E24" s="15" t="s">
        <v>56</v>
      </c>
      <c r="F24" s="15" t="s">
        <v>36</v>
      </c>
      <c r="G24" s="37">
        <v>6</v>
      </c>
      <c r="H24" s="37">
        <v>14</v>
      </c>
      <c r="I24" s="24">
        <v>4233</v>
      </c>
      <c r="J24" s="24">
        <v>4608</v>
      </c>
      <c r="K24" s="24">
        <v>924</v>
      </c>
      <c r="L24" s="24">
        <v>775</v>
      </c>
      <c r="M24" s="64">
        <f t="shared" si="4"/>
        <v>-8.138020833333343</v>
      </c>
      <c r="N24" s="14">
        <f t="shared" si="0"/>
        <v>302.35714285714283</v>
      </c>
      <c r="O24" s="37">
        <v>14</v>
      </c>
      <c r="P24" s="14">
        <v>6375</v>
      </c>
      <c r="Q24" s="14">
        <v>7272</v>
      </c>
      <c r="R24" s="14">
        <v>1407</v>
      </c>
      <c r="S24" s="14">
        <v>1405</v>
      </c>
      <c r="T24" s="64">
        <f t="shared" si="5"/>
        <v>-12.334983498349843</v>
      </c>
      <c r="U24" s="75">
        <v>92477</v>
      </c>
      <c r="V24" s="14">
        <f t="shared" si="1"/>
        <v>455.35714285714283</v>
      </c>
      <c r="W24" s="75">
        <f t="shared" si="2"/>
        <v>98852</v>
      </c>
      <c r="X24" s="77">
        <v>18935</v>
      </c>
      <c r="Y24" s="76">
        <f t="shared" si="3"/>
        <v>20342</v>
      </c>
    </row>
    <row r="25" spans="1:25" ht="12.75" customHeight="1">
      <c r="A25" s="72">
        <v>12</v>
      </c>
      <c r="B25" s="72">
        <v>5</v>
      </c>
      <c r="C25" s="4" t="s">
        <v>79</v>
      </c>
      <c r="D25" s="4" t="s">
        <v>80</v>
      </c>
      <c r="E25" s="15" t="s">
        <v>81</v>
      </c>
      <c r="F25" s="15" t="s">
        <v>42</v>
      </c>
      <c r="G25" s="37">
        <v>3</v>
      </c>
      <c r="H25" s="37">
        <v>6</v>
      </c>
      <c r="I25" s="95">
        <v>3413</v>
      </c>
      <c r="J25" s="95">
        <v>6474</v>
      </c>
      <c r="K25" s="99">
        <v>639</v>
      </c>
      <c r="L25" s="99">
        <v>1195</v>
      </c>
      <c r="M25" s="64">
        <f t="shared" si="4"/>
        <v>-47.281433426011745</v>
      </c>
      <c r="N25" s="14">
        <f t="shared" si="0"/>
        <v>568.8333333333334</v>
      </c>
      <c r="O25" s="73">
        <v>6</v>
      </c>
      <c r="P25" s="22">
        <v>6195</v>
      </c>
      <c r="Q25" s="22">
        <v>9793</v>
      </c>
      <c r="R25" s="95">
        <v>1336</v>
      </c>
      <c r="S25" s="95">
        <v>1998</v>
      </c>
      <c r="T25" s="64">
        <f t="shared" si="5"/>
        <v>-36.740528949249466</v>
      </c>
      <c r="U25" s="77">
        <v>25561</v>
      </c>
      <c r="V25" s="14">
        <f t="shared" si="1"/>
        <v>1032.5</v>
      </c>
      <c r="W25" s="75">
        <f t="shared" si="2"/>
        <v>31756</v>
      </c>
      <c r="X25" s="75">
        <v>5358</v>
      </c>
      <c r="Y25" s="76">
        <f t="shared" si="3"/>
        <v>6694</v>
      </c>
    </row>
    <row r="26" spans="1:25" ht="12.75" customHeight="1">
      <c r="A26" s="72">
        <v>13</v>
      </c>
      <c r="B26" s="72">
        <v>10</v>
      </c>
      <c r="C26" s="4" t="s">
        <v>65</v>
      </c>
      <c r="D26" s="4" t="s">
        <v>65</v>
      </c>
      <c r="E26" s="15" t="s">
        <v>55</v>
      </c>
      <c r="F26" s="15" t="s">
        <v>42</v>
      </c>
      <c r="G26" s="37">
        <v>4</v>
      </c>
      <c r="H26" s="37">
        <v>2</v>
      </c>
      <c r="I26" s="14">
        <v>2698</v>
      </c>
      <c r="J26" s="14">
        <v>4399</v>
      </c>
      <c r="K26" s="14">
        <v>444</v>
      </c>
      <c r="L26" s="14">
        <v>734</v>
      </c>
      <c r="M26" s="64">
        <f t="shared" si="4"/>
        <v>-38.667879063423506</v>
      </c>
      <c r="N26" s="14">
        <f t="shared" si="0"/>
        <v>1349</v>
      </c>
      <c r="O26" s="73">
        <v>2</v>
      </c>
      <c r="P26" s="14">
        <v>4247</v>
      </c>
      <c r="Q26" s="14">
        <v>5820</v>
      </c>
      <c r="R26" s="14">
        <v>739</v>
      </c>
      <c r="S26" s="14">
        <v>1031</v>
      </c>
      <c r="T26" s="64">
        <f t="shared" si="5"/>
        <v>-27.027491408934708</v>
      </c>
      <c r="U26" s="77">
        <v>17693</v>
      </c>
      <c r="V26" s="14">
        <f t="shared" si="1"/>
        <v>2123.5</v>
      </c>
      <c r="W26" s="75">
        <f t="shared" si="2"/>
        <v>21940</v>
      </c>
      <c r="X26" s="75">
        <v>3160</v>
      </c>
      <c r="Y26" s="76">
        <f t="shared" si="3"/>
        <v>3899</v>
      </c>
    </row>
    <row r="27" spans="1:25" ht="12.75">
      <c r="A27" s="72">
        <v>14</v>
      </c>
      <c r="B27" s="72">
        <v>7</v>
      </c>
      <c r="C27" s="4" t="s">
        <v>57</v>
      </c>
      <c r="D27" s="4" t="s">
        <v>58</v>
      </c>
      <c r="E27" s="15" t="s">
        <v>46</v>
      </c>
      <c r="F27" s="15" t="s">
        <v>42</v>
      </c>
      <c r="G27" s="37">
        <v>7</v>
      </c>
      <c r="H27" s="37">
        <v>15</v>
      </c>
      <c r="I27" s="95">
        <v>1816</v>
      </c>
      <c r="J27" s="95">
        <v>4891</v>
      </c>
      <c r="K27" s="96">
        <v>348</v>
      </c>
      <c r="L27" s="96">
        <v>942</v>
      </c>
      <c r="M27" s="64">
        <f t="shared" si="4"/>
        <v>-62.87057861378042</v>
      </c>
      <c r="N27" s="14">
        <f t="shared" si="0"/>
        <v>121.06666666666666</v>
      </c>
      <c r="O27" s="73">
        <v>15</v>
      </c>
      <c r="P27" s="14">
        <v>3651</v>
      </c>
      <c r="Q27" s="14">
        <v>7133</v>
      </c>
      <c r="R27" s="14">
        <v>822</v>
      </c>
      <c r="S27" s="14">
        <v>1544</v>
      </c>
      <c r="T27" s="64">
        <f t="shared" si="5"/>
        <v>-48.8153652039815</v>
      </c>
      <c r="U27" s="75">
        <v>88723</v>
      </c>
      <c r="V27" s="14">
        <f t="shared" si="1"/>
        <v>243.4</v>
      </c>
      <c r="W27" s="75">
        <f t="shared" si="2"/>
        <v>92374</v>
      </c>
      <c r="X27" s="77">
        <v>17995</v>
      </c>
      <c r="Y27" s="76">
        <f t="shared" si="3"/>
        <v>18817</v>
      </c>
    </row>
    <row r="28" spans="1:25" ht="12.75">
      <c r="A28" s="72">
        <v>15</v>
      </c>
      <c r="B28" s="72">
        <v>12</v>
      </c>
      <c r="C28" s="4" t="s">
        <v>61</v>
      </c>
      <c r="D28" s="4" t="s">
        <v>62</v>
      </c>
      <c r="E28" s="15" t="s">
        <v>55</v>
      </c>
      <c r="F28" s="15" t="s">
        <v>42</v>
      </c>
      <c r="G28" s="37">
        <v>6</v>
      </c>
      <c r="H28" s="37">
        <v>6</v>
      </c>
      <c r="I28" s="24">
        <v>1479</v>
      </c>
      <c r="J28" s="24">
        <v>2581</v>
      </c>
      <c r="K28" s="96">
        <v>288</v>
      </c>
      <c r="L28" s="96">
        <v>485</v>
      </c>
      <c r="M28" s="64">
        <f t="shared" si="4"/>
        <v>-42.69662921348315</v>
      </c>
      <c r="N28" s="14">
        <f t="shared" si="0"/>
        <v>246.5</v>
      </c>
      <c r="O28" s="73">
        <v>6</v>
      </c>
      <c r="P28" s="22">
        <v>2968</v>
      </c>
      <c r="Q28" s="22">
        <v>3093</v>
      </c>
      <c r="R28" s="22">
        <v>679</v>
      </c>
      <c r="S28" s="22">
        <v>617</v>
      </c>
      <c r="T28" s="64">
        <f t="shared" si="5"/>
        <v>-4.041383769802778</v>
      </c>
      <c r="U28" s="75">
        <v>46851</v>
      </c>
      <c r="V28" s="14">
        <f t="shared" si="1"/>
        <v>494.6666666666667</v>
      </c>
      <c r="W28" s="75">
        <f t="shared" si="2"/>
        <v>49819</v>
      </c>
      <c r="X28" s="77">
        <v>9836</v>
      </c>
      <c r="Y28" s="76">
        <f t="shared" si="3"/>
        <v>10515</v>
      </c>
    </row>
    <row r="29" spans="1:25" ht="12.75">
      <c r="A29" s="72">
        <v>16</v>
      </c>
      <c r="B29" s="72">
        <v>14</v>
      </c>
      <c r="C29" s="93" t="s">
        <v>51</v>
      </c>
      <c r="D29" s="93" t="s">
        <v>52</v>
      </c>
      <c r="E29" s="15" t="s">
        <v>46</v>
      </c>
      <c r="F29" s="15" t="s">
        <v>42</v>
      </c>
      <c r="G29" s="37">
        <v>10</v>
      </c>
      <c r="H29" s="37">
        <v>26</v>
      </c>
      <c r="I29" s="24">
        <v>1559</v>
      </c>
      <c r="J29" s="24">
        <v>1988</v>
      </c>
      <c r="K29" s="24">
        <v>321</v>
      </c>
      <c r="L29" s="24">
        <v>354</v>
      </c>
      <c r="M29" s="64">
        <f t="shared" si="4"/>
        <v>-21.579476861166995</v>
      </c>
      <c r="N29" s="14">
        <f t="shared" si="0"/>
        <v>59.96153846153846</v>
      </c>
      <c r="O29" s="37">
        <v>26</v>
      </c>
      <c r="P29" s="14">
        <v>2578</v>
      </c>
      <c r="Q29" s="14">
        <v>3126</v>
      </c>
      <c r="R29" s="14">
        <v>555</v>
      </c>
      <c r="S29" s="14">
        <v>633</v>
      </c>
      <c r="T29" s="64">
        <f t="shared" si="5"/>
        <v>-17.530390275111955</v>
      </c>
      <c r="U29" s="89">
        <v>487252</v>
      </c>
      <c r="V29" s="14">
        <f t="shared" si="1"/>
        <v>99.15384615384616</v>
      </c>
      <c r="W29" s="75">
        <f t="shared" si="2"/>
        <v>489830</v>
      </c>
      <c r="X29" s="77">
        <v>87918</v>
      </c>
      <c r="Y29" s="76">
        <f t="shared" si="3"/>
        <v>88473</v>
      </c>
    </row>
    <row r="30" spans="1:25" ht="12.75">
      <c r="A30" s="72">
        <v>17</v>
      </c>
      <c r="B30" s="72">
        <v>15</v>
      </c>
      <c r="C30" s="4" t="s">
        <v>77</v>
      </c>
      <c r="D30" s="4" t="s">
        <v>78</v>
      </c>
      <c r="E30" s="15" t="s">
        <v>55</v>
      </c>
      <c r="F30" s="15" t="s">
        <v>42</v>
      </c>
      <c r="G30" s="37">
        <v>3</v>
      </c>
      <c r="H30" s="37">
        <v>4</v>
      </c>
      <c r="I30" s="24">
        <v>1430</v>
      </c>
      <c r="J30" s="24">
        <v>1477</v>
      </c>
      <c r="K30" s="14">
        <v>255</v>
      </c>
      <c r="L30" s="14">
        <v>259</v>
      </c>
      <c r="M30" s="64">
        <f t="shared" si="4"/>
        <v>-3.1821259309410976</v>
      </c>
      <c r="N30" s="14">
        <f t="shared" si="0"/>
        <v>357.5</v>
      </c>
      <c r="O30" s="73">
        <v>4</v>
      </c>
      <c r="P30" s="22">
        <v>2210</v>
      </c>
      <c r="Q30" s="22">
        <v>2333</v>
      </c>
      <c r="R30" s="22">
        <v>414</v>
      </c>
      <c r="S30" s="22">
        <v>462</v>
      </c>
      <c r="T30" s="64">
        <f t="shared" si="5"/>
        <v>-5.272181740248598</v>
      </c>
      <c r="U30" s="75">
        <v>5082</v>
      </c>
      <c r="V30" s="14">
        <f t="shared" si="1"/>
        <v>552.5</v>
      </c>
      <c r="W30" s="75">
        <f t="shared" si="2"/>
        <v>7292</v>
      </c>
      <c r="X30" s="75">
        <v>1004</v>
      </c>
      <c r="Y30" s="76">
        <f t="shared" si="3"/>
        <v>1418</v>
      </c>
    </row>
    <row r="31" spans="1:25" ht="12.75">
      <c r="A31" s="72">
        <v>18</v>
      </c>
      <c r="B31" s="72">
        <v>20</v>
      </c>
      <c r="C31" s="100" t="s">
        <v>70</v>
      </c>
      <c r="D31" s="4" t="s">
        <v>71</v>
      </c>
      <c r="E31" s="15" t="s">
        <v>49</v>
      </c>
      <c r="F31" s="15" t="s">
        <v>48</v>
      </c>
      <c r="G31" s="37">
        <v>18</v>
      </c>
      <c r="H31" s="37">
        <v>14</v>
      </c>
      <c r="I31" s="24">
        <v>707</v>
      </c>
      <c r="J31" s="24">
        <v>179</v>
      </c>
      <c r="K31" s="24">
        <v>146</v>
      </c>
      <c r="L31" s="24">
        <v>34</v>
      </c>
      <c r="M31" s="64">
        <f t="shared" si="4"/>
        <v>294.97206703910615</v>
      </c>
      <c r="N31" s="14">
        <f t="shared" si="0"/>
        <v>50.5</v>
      </c>
      <c r="O31" s="73">
        <v>14</v>
      </c>
      <c r="P31" s="14">
        <v>2154</v>
      </c>
      <c r="Q31" s="14">
        <v>179</v>
      </c>
      <c r="R31" s="14">
        <v>492</v>
      </c>
      <c r="S31" s="14">
        <v>34</v>
      </c>
      <c r="T31" s="64">
        <f t="shared" si="5"/>
        <v>1103.3519553072626</v>
      </c>
      <c r="U31" s="94">
        <v>199772</v>
      </c>
      <c r="V31" s="14">
        <f t="shared" si="1"/>
        <v>153.85714285714286</v>
      </c>
      <c r="W31" s="75">
        <f t="shared" si="2"/>
        <v>201926</v>
      </c>
      <c r="X31" s="75">
        <v>43570</v>
      </c>
      <c r="Y31" s="76">
        <f t="shared" si="3"/>
        <v>44062</v>
      </c>
    </row>
    <row r="32" spans="1:25" ht="12.75">
      <c r="A32" s="72">
        <v>19</v>
      </c>
      <c r="B32" s="72">
        <v>13</v>
      </c>
      <c r="C32" s="93" t="s">
        <v>66</v>
      </c>
      <c r="D32" s="93" t="s">
        <v>67</v>
      </c>
      <c r="E32" s="15" t="s">
        <v>46</v>
      </c>
      <c r="F32" s="15" t="s">
        <v>47</v>
      </c>
      <c r="G32" s="37">
        <v>4</v>
      </c>
      <c r="H32" s="37">
        <v>4</v>
      </c>
      <c r="I32" s="14">
        <v>994</v>
      </c>
      <c r="J32" s="14">
        <v>2030</v>
      </c>
      <c r="K32" s="14">
        <v>212</v>
      </c>
      <c r="L32" s="14">
        <v>431</v>
      </c>
      <c r="M32" s="64">
        <f t="shared" si="4"/>
        <v>-51.03448275862069</v>
      </c>
      <c r="N32" s="14">
        <f t="shared" si="0"/>
        <v>248.5</v>
      </c>
      <c r="O32" s="73">
        <v>4</v>
      </c>
      <c r="P32" s="14">
        <v>2080</v>
      </c>
      <c r="Q32" s="14">
        <v>3345</v>
      </c>
      <c r="R32" s="14">
        <v>463</v>
      </c>
      <c r="S32" s="14">
        <v>732</v>
      </c>
      <c r="T32" s="64">
        <f t="shared" si="5"/>
        <v>-37.81763826606876</v>
      </c>
      <c r="U32" s="94">
        <v>10389</v>
      </c>
      <c r="V32" s="14">
        <f t="shared" si="1"/>
        <v>520</v>
      </c>
      <c r="W32" s="75">
        <f t="shared" si="2"/>
        <v>12469</v>
      </c>
      <c r="X32" s="75">
        <v>2471</v>
      </c>
      <c r="Y32" s="76">
        <f t="shared" si="3"/>
        <v>2934</v>
      </c>
    </row>
    <row r="33" spans="1:25" ht="13.5" thickBot="1">
      <c r="A33" s="72">
        <v>20</v>
      </c>
      <c r="B33" s="72" t="s">
        <v>72</v>
      </c>
      <c r="C33" s="4" t="s">
        <v>89</v>
      </c>
      <c r="D33" s="4" t="s">
        <v>90</v>
      </c>
      <c r="E33" s="15" t="s">
        <v>46</v>
      </c>
      <c r="F33" s="15" t="s">
        <v>47</v>
      </c>
      <c r="G33" s="37">
        <v>1</v>
      </c>
      <c r="H33" s="37">
        <v>1</v>
      </c>
      <c r="I33" s="14">
        <v>912</v>
      </c>
      <c r="J33" s="14"/>
      <c r="K33" s="14">
        <v>156</v>
      </c>
      <c r="L33" s="14"/>
      <c r="M33" s="64"/>
      <c r="N33" s="14">
        <f t="shared" si="0"/>
        <v>912</v>
      </c>
      <c r="O33" s="73">
        <v>1</v>
      </c>
      <c r="P33" s="14">
        <v>1415</v>
      </c>
      <c r="Q33" s="14"/>
      <c r="R33" s="14">
        <v>258</v>
      </c>
      <c r="S33" s="14"/>
      <c r="T33" s="64"/>
      <c r="U33" s="87"/>
      <c r="V33" s="14">
        <f t="shared" si="1"/>
        <v>1415</v>
      </c>
      <c r="W33" s="75">
        <f t="shared" si="2"/>
        <v>1415</v>
      </c>
      <c r="X33" s="87"/>
      <c r="Y33" s="76">
        <f t="shared" si="3"/>
        <v>258</v>
      </c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202</v>
      </c>
      <c r="I34" s="31">
        <f>SUM(I14:I33)</f>
        <v>114149</v>
      </c>
      <c r="J34" s="31">
        <v>232940</v>
      </c>
      <c r="K34" s="31">
        <f>SUM(K14:K33)</f>
        <v>22174</v>
      </c>
      <c r="L34" s="31">
        <v>44683</v>
      </c>
      <c r="M34" s="68">
        <f>(I34/J34*100)-100</f>
        <v>-50.99639392118142</v>
      </c>
      <c r="N34" s="32">
        <f t="shared" si="0"/>
        <v>565.0940594059406</v>
      </c>
      <c r="O34" s="34">
        <f>SUM(O14:O33)</f>
        <v>202</v>
      </c>
      <c r="P34" s="31">
        <f>SUM(P14:P33)</f>
        <v>196534</v>
      </c>
      <c r="Q34" s="31">
        <v>348995</v>
      </c>
      <c r="R34" s="31">
        <f>SUM(R14:R33)</f>
        <v>43122</v>
      </c>
      <c r="S34" s="31">
        <v>70166</v>
      </c>
      <c r="T34" s="68">
        <f>(P34/Q34*100)-100</f>
        <v>-43.685726156535196</v>
      </c>
      <c r="U34" s="78">
        <f>SUM(U14:U33)</f>
        <v>1404426</v>
      </c>
      <c r="V34" s="90">
        <f t="shared" si="1"/>
        <v>972.940594059406</v>
      </c>
      <c r="W34" s="92">
        <f t="shared" si="2"/>
        <v>1600960</v>
      </c>
      <c r="X34" s="91">
        <f>SUM(X14:X33)</f>
        <v>274642</v>
      </c>
      <c r="Y34" s="35">
        <f>SUM(Y14:Y33)</f>
        <v>317764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15 - Feb</v>
      </c>
      <c r="L4" s="20"/>
      <c r="M4" s="62" t="str">
        <f>'WEEKLY COMPETITIVE REPORT'!M4</f>
        <v>17 - Feb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14 - Feb</v>
      </c>
      <c r="L5" s="7"/>
      <c r="M5" s="63" t="str">
        <f>'WEEKLY COMPETITIVE REPORT'!M5</f>
        <v>20 - Feb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41326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A GOOD DAY TO DIE HARD</v>
      </c>
      <c r="D14" s="4" t="str">
        <f>'WEEKLY COMPETITIVE REPORT'!D14</f>
        <v>UMRI POKONČNO: DOBER DAN ZA SMRT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11</v>
      </c>
      <c r="I14" s="14">
        <f>'WEEKLY COMPETITIVE REPORT'!I14/Y4</f>
        <v>40606.78325384208</v>
      </c>
      <c r="J14" s="14">
        <f>'WEEKLY COMPETITIVE REPORT'!J14/Y4</f>
        <v>0</v>
      </c>
      <c r="K14" s="22">
        <f>'WEEKLY COMPETITIVE REPORT'!K14</f>
        <v>5949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3691.52575034928</v>
      </c>
      <c r="O14" s="37">
        <f>'WEEKLY COMPETITIVE REPORT'!O14</f>
        <v>11</v>
      </c>
      <c r="P14" s="14">
        <f>'WEEKLY COMPETITIVE REPORT'!P14/Y4</f>
        <v>66380.49814520402</v>
      </c>
      <c r="Q14" s="14">
        <f>'WEEKLY COMPETITIVE REPORT'!Q14/Y4</f>
        <v>0</v>
      </c>
      <c r="R14" s="22">
        <f>'WEEKLY COMPETITIVE REPORT'!R14</f>
        <v>10796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1637.5198728139903</v>
      </c>
      <c r="V14" s="14">
        <f aca="true" t="shared" si="1" ref="V14:V20">P14/O14</f>
        <v>6034.590740473093</v>
      </c>
      <c r="W14" s="25">
        <f aca="true" t="shared" si="2" ref="W14:W20">P14+U14</f>
        <v>68018.01801801802</v>
      </c>
      <c r="X14" s="22">
        <f>'WEEKLY COMPETITIVE REPORT'!X14</f>
        <v>347</v>
      </c>
      <c r="Y14" s="56">
        <f>'WEEKLY COMPETITIVE REPORT'!Y14</f>
        <v>11143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WRECK-IT RALPH</v>
      </c>
      <c r="D15" s="4" t="str">
        <f>'WEEKLY COMPETITIVE REPORT'!D15</f>
        <v>RAZBIJAČ RALPH</v>
      </c>
      <c r="E15" s="4" t="str">
        <f>'WEEKLY COMPETITIVE REPORT'!E15</f>
        <v>BVI</v>
      </c>
      <c r="F15" s="4" t="str">
        <f>'WEEKLY COMPETITIVE REPORT'!F15</f>
        <v>CENEX</v>
      </c>
      <c r="G15" s="37">
        <f>'WEEKLY COMPETITIVE REPORT'!G15</f>
        <v>1</v>
      </c>
      <c r="H15" s="37">
        <f>'WEEKLY COMPETITIVE REPORT'!H15</f>
        <v>14</v>
      </c>
      <c r="I15" s="14">
        <f>'WEEKLY COMPETITIVE REPORT'!I15/Y4</f>
        <v>18569.157392686804</v>
      </c>
      <c r="J15" s="14">
        <f>'WEEKLY COMPETITIVE REPORT'!J15/Y4</f>
        <v>0</v>
      </c>
      <c r="K15" s="22">
        <f>'WEEKLY COMPETITIVE REPORT'!K15</f>
        <v>3051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1326.3683851919145</v>
      </c>
      <c r="O15" s="37">
        <f>'WEEKLY COMPETITIVE REPORT'!O15</f>
        <v>14</v>
      </c>
      <c r="P15" s="14">
        <f>'WEEKLY COMPETITIVE REPORT'!P15/Y4</f>
        <v>35963.169051404344</v>
      </c>
      <c r="Q15" s="14">
        <f>'WEEKLY COMPETITIVE REPORT'!Q15/Y4</f>
        <v>0</v>
      </c>
      <c r="R15" s="22">
        <f>'WEEKLY COMPETITIVE REPORT'!R15</f>
        <v>7058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8981.187069422363</v>
      </c>
      <c r="V15" s="14">
        <f t="shared" si="1"/>
        <v>2568.7977893860248</v>
      </c>
      <c r="W15" s="25">
        <f t="shared" si="2"/>
        <v>44944.356120826706</v>
      </c>
      <c r="X15" s="22">
        <f>'WEEKLY COMPETITIVE REPORT'!X15</f>
        <v>1391</v>
      </c>
      <c r="Y15" s="56">
        <f>'WEEKLY COMPETITIVE REPORT'!Y15</f>
        <v>8449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MOVIE 43</v>
      </c>
      <c r="D16" s="4" t="str">
        <f>'WEEKLY COMPETITIVE REPORT'!D16</f>
        <v>FILM 43</v>
      </c>
      <c r="E16" s="4" t="str">
        <f>'WEEKLY COMPETITIVE REPORT'!E16</f>
        <v>IND</v>
      </c>
      <c r="F16" s="4" t="str">
        <f>'WEEKLY COMPETITIVE REPORT'!F16</f>
        <v>Karantanija</v>
      </c>
      <c r="G16" s="37">
        <f>'WEEKLY COMPETITIVE REPORT'!G16</f>
        <v>4</v>
      </c>
      <c r="H16" s="37">
        <f>'WEEKLY COMPETITIVE REPORT'!H16</f>
        <v>8</v>
      </c>
      <c r="I16" s="14">
        <f>'WEEKLY COMPETITIVE REPORT'!I16/Y4</f>
        <v>11593.799682034976</v>
      </c>
      <c r="J16" s="14">
        <f>'WEEKLY COMPETITIVE REPORT'!J16/Y4</f>
        <v>13653.948065712771</v>
      </c>
      <c r="K16" s="22">
        <f>'WEEKLY COMPETITIVE REPORT'!K16</f>
        <v>1669</v>
      </c>
      <c r="L16" s="22">
        <f>'WEEKLY COMPETITIVE REPORT'!L16</f>
        <v>1967</v>
      </c>
      <c r="M16" s="64">
        <f>'WEEKLY COMPETITIVE REPORT'!M16</f>
        <v>-15.088298078789052</v>
      </c>
      <c r="N16" s="14">
        <f t="shared" si="0"/>
        <v>1449.224960254372</v>
      </c>
      <c r="O16" s="37">
        <f>'WEEKLY COMPETITIVE REPORT'!O16</f>
        <v>8</v>
      </c>
      <c r="P16" s="14">
        <f>'WEEKLY COMPETITIVE REPORT'!P16/Y4</f>
        <v>20455.749867514573</v>
      </c>
      <c r="Q16" s="14">
        <f>'WEEKLY COMPETITIVE REPORT'!Q16/Y4</f>
        <v>19601.218865924748</v>
      </c>
      <c r="R16" s="22">
        <f>'WEEKLY COMPETITIVE REPORT'!R16</f>
        <v>3306</v>
      </c>
      <c r="S16" s="22">
        <f>'WEEKLY COMPETITIVE REPORT'!S16</f>
        <v>3008</v>
      </c>
      <c r="T16" s="64">
        <f>'WEEKLY COMPETITIVE REPORT'!T16</f>
        <v>4.359580939506586</v>
      </c>
      <c r="U16" s="14">
        <f>'WEEKLY COMPETITIVE REPORT'!U16/Y4</f>
        <v>86538.15580286169</v>
      </c>
      <c r="V16" s="14">
        <f t="shared" si="1"/>
        <v>2556.9687334393216</v>
      </c>
      <c r="W16" s="25">
        <f t="shared" si="2"/>
        <v>106993.90567037626</v>
      </c>
      <c r="X16" s="22">
        <f>'WEEKLY COMPETITIVE REPORT'!X16</f>
        <v>13818</v>
      </c>
      <c r="Y16" s="56">
        <f>'WEEKLY COMPETITIVE REPORT'!Y16</f>
        <v>17124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IDENTITY THIEF</v>
      </c>
      <c r="D17" s="4" t="str">
        <f>'WEEKLY COMPETITIVE REPORT'!D17</f>
        <v>TATICA IDENTITETE</v>
      </c>
      <c r="E17" s="4" t="str">
        <f>'WEEKLY COMPETITIVE REPORT'!E17</f>
        <v>UNI</v>
      </c>
      <c r="F17" s="4" t="str">
        <f>'WEEKLY COMPETITIVE REPORT'!F17</f>
        <v>Karantanija</v>
      </c>
      <c r="G17" s="37">
        <f>'WEEKLY COMPETITIVE REPORT'!G17</f>
        <v>2</v>
      </c>
      <c r="H17" s="37">
        <f>'WEEKLY COMPETITIVE REPORT'!H17</f>
        <v>7</v>
      </c>
      <c r="I17" s="14">
        <f>'WEEKLY COMPETITIVE REPORT'!I17/Y4</f>
        <v>11255.961844197138</v>
      </c>
      <c r="J17" s="14">
        <f>'WEEKLY COMPETITIVE REPORT'!J17/Y4</f>
        <v>12468.203497615263</v>
      </c>
      <c r="K17" s="22">
        <f>'WEEKLY COMPETITIVE REPORT'!K17</f>
        <v>1619</v>
      </c>
      <c r="L17" s="22">
        <f>'WEEKLY COMPETITIVE REPORT'!L17</f>
        <v>1786</v>
      </c>
      <c r="M17" s="64">
        <f>'WEEKLY COMPETITIVE REPORT'!M17</f>
        <v>-9.722664966528527</v>
      </c>
      <c r="N17" s="14">
        <f t="shared" si="0"/>
        <v>1607.9945491710198</v>
      </c>
      <c r="O17" s="37">
        <f>'WEEKLY COMPETITIVE REPORT'!O17</f>
        <v>7</v>
      </c>
      <c r="P17" s="14">
        <f>'WEEKLY COMPETITIVE REPORT'!P17/Y4</f>
        <v>20088.76523582406</v>
      </c>
      <c r="Q17" s="14">
        <f>'WEEKLY COMPETITIVE REPORT'!Q17/Y4</f>
        <v>17013.778484366718</v>
      </c>
      <c r="R17" s="22">
        <f>'WEEKLY COMPETITIVE REPORT'!R17</f>
        <v>3275</v>
      </c>
      <c r="S17" s="22">
        <f>'WEEKLY COMPETITIVE REPORT'!S17</f>
        <v>2647</v>
      </c>
      <c r="T17" s="64">
        <f>'WEEKLY COMPETITIVE REPORT'!T17</f>
        <v>18.07350879925245</v>
      </c>
      <c r="U17" s="14">
        <f>'WEEKLY COMPETITIVE REPORT'!U17/Y4</f>
        <v>17865.659777424484</v>
      </c>
      <c r="V17" s="14">
        <f t="shared" si="1"/>
        <v>2869.8236051177228</v>
      </c>
      <c r="W17" s="25">
        <f t="shared" si="2"/>
        <v>37954.42501324855</v>
      </c>
      <c r="X17" s="22">
        <f>'WEEKLY COMPETITIVE REPORT'!X17</f>
        <v>2769</v>
      </c>
      <c r="Y17" s="56">
        <f>'WEEKLY COMPETITIVE REPORT'!Y17</f>
        <v>6044</v>
      </c>
    </row>
    <row r="18" spans="1:25" ht="13.5" customHeight="1">
      <c r="A18" s="50">
        <v>5</v>
      </c>
      <c r="B18" s="4">
        <f>'WEEKLY COMPETITIVE REPORT'!B18</f>
        <v>1</v>
      </c>
      <c r="C18" s="4" t="str">
        <f>'WEEKLY COMPETITIVE REPORT'!C18</f>
        <v>HANSEL &amp; GRETEL: WITCH HUNTERS</v>
      </c>
      <c r="D18" s="4" t="str">
        <f>'WEEKLY COMPETITIVE REPORT'!D18</f>
        <v>LOVCA NA ČAROVNICE</v>
      </c>
      <c r="E18" s="4" t="str">
        <f>'WEEKLY COMPETITIVE REPORT'!E18</f>
        <v>PAR</v>
      </c>
      <c r="F18" s="4" t="str">
        <f>'WEEKLY COMPETITIVE REPORT'!F18</f>
        <v>Karantanija</v>
      </c>
      <c r="G18" s="37">
        <f>'WEEKLY COMPETITIVE REPORT'!G18</f>
        <v>3</v>
      </c>
      <c r="H18" s="37">
        <f>'WEEKLY COMPETITIVE REPORT'!H18</f>
        <v>10</v>
      </c>
      <c r="I18" s="14">
        <f>'WEEKLY COMPETITIVE REPORT'!I18/Y4</f>
        <v>11886.592474827768</v>
      </c>
      <c r="J18" s="14">
        <f>'WEEKLY COMPETITIVE REPORT'!J18/Y4</f>
        <v>14375.993640699522</v>
      </c>
      <c r="K18" s="22">
        <f>'WEEKLY COMPETITIVE REPORT'!K18</f>
        <v>1732</v>
      </c>
      <c r="L18" s="22">
        <f>'WEEKLY COMPETITIVE REPORT'!L18</f>
        <v>2077</v>
      </c>
      <c r="M18" s="64">
        <f>'WEEKLY COMPETITIVE REPORT'!M18</f>
        <v>-17.316376370841397</v>
      </c>
      <c r="N18" s="14">
        <f t="shared" si="0"/>
        <v>1188.659247482777</v>
      </c>
      <c r="O18" s="37">
        <f>'WEEKLY COMPETITIVE REPORT'!O18</f>
        <v>10</v>
      </c>
      <c r="P18" s="14">
        <f>'WEEKLY COMPETITIVE REPORT'!P18/Y4</f>
        <v>19984.101748807632</v>
      </c>
      <c r="Q18" s="14">
        <f>'WEEKLY COMPETITIVE REPORT'!Q18/Y4</f>
        <v>19630.365659777424</v>
      </c>
      <c r="R18" s="22">
        <f>'WEEKLY COMPETITIVE REPORT'!R18</f>
        <v>3387</v>
      </c>
      <c r="S18" s="22">
        <f>'WEEKLY COMPETITIVE REPORT'!S18</f>
        <v>3076</v>
      </c>
      <c r="T18" s="64">
        <f>'WEEKLY COMPETITIVE REPORT'!T18</f>
        <v>1.8019842073294257</v>
      </c>
      <c r="U18" s="14">
        <f>'WEEKLY COMPETITIVE REPORT'!U18/Y4</f>
        <v>42384.73767885532</v>
      </c>
      <c r="V18" s="14">
        <f t="shared" si="1"/>
        <v>1998.4101748807632</v>
      </c>
      <c r="W18" s="25">
        <f t="shared" si="2"/>
        <v>62368.839427662955</v>
      </c>
      <c r="X18" s="22">
        <f>'WEEKLY COMPETITIVE REPORT'!X18</f>
        <v>6750</v>
      </c>
      <c r="Y18" s="56">
        <f>'WEEKLY COMPETITIVE REPORT'!Y18</f>
        <v>10137</v>
      </c>
    </row>
    <row r="19" spans="1:25" ht="12.75">
      <c r="A19" s="50">
        <v>6</v>
      </c>
      <c r="B19" s="4" t="str">
        <f>'WEEKLY COMPETITIVE REPORT'!B19</f>
        <v>New</v>
      </c>
      <c r="C19" s="4" t="str">
        <f>'WEEKLY COMPETITIVE REPORT'!C19</f>
        <v>BEAUTIFUL CREATURES</v>
      </c>
      <c r="D19" s="4" t="str">
        <f>'WEEKLY COMPETITIVE REPORT'!D19</f>
        <v>ČUDOVITA BITJA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1</v>
      </c>
      <c r="H19" s="37">
        <f>'WEEKLY COMPETITIVE REPORT'!H19</f>
        <v>9</v>
      </c>
      <c r="I19" s="14">
        <f>'WEEKLY COMPETITIVE REPORT'!I19/Y4</f>
        <v>6690.5140434552195</v>
      </c>
      <c r="J19" s="14">
        <f>'WEEKLY COMPETITIVE REPORT'!J19/Y4</f>
        <v>0</v>
      </c>
      <c r="K19" s="22">
        <f>'WEEKLY COMPETITIVE REPORT'!K19</f>
        <v>945</v>
      </c>
      <c r="L19" s="22">
        <f>'WEEKLY COMPETITIVE REPORT'!L19</f>
        <v>0</v>
      </c>
      <c r="M19" s="64">
        <f>'WEEKLY COMPETITIVE REPORT'!M19</f>
        <v>0</v>
      </c>
      <c r="N19" s="14">
        <f t="shared" si="0"/>
        <v>743.3904492728021</v>
      </c>
      <c r="O19" s="37">
        <f>'WEEKLY COMPETITIVE REPORT'!O19</f>
        <v>9</v>
      </c>
      <c r="P19" s="14">
        <f>'WEEKLY COMPETITIVE REPORT'!P19/Y4</f>
        <v>13207.472178060412</v>
      </c>
      <c r="Q19" s="14">
        <f>'WEEKLY COMPETITIVE REPORT'!Q19/Y4</f>
        <v>0</v>
      </c>
      <c r="R19" s="22">
        <f>'WEEKLY COMPETITIVE REPORT'!R19</f>
        <v>2176</v>
      </c>
      <c r="S19" s="22">
        <f>'WEEKLY COMPETITIVE REPORT'!S19</f>
        <v>0</v>
      </c>
      <c r="T19" s="64">
        <f>'WEEKLY COMPETITIVE REPORT'!T19</f>
        <v>0</v>
      </c>
      <c r="U19" s="14">
        <f>'WEEKLY COMPETITIVE REPORT'!U19/Y4</f>
        <v>0</v>
      </c>
      <c r="V19" s="14">
        <f t="shared" si="1"/>
        <v>1467.496908673379</v>
      </c>
      <c r="W19" s="25">
        <f t="shared" si="2"/>
        <v>13207.472178060412</v>
      </c>
      <c r="X19" s="22">
        <f>'WEEKLY COMPETITIVE REPORT'!X19</f>
        <v>0</v>
      </c>
      <c r="Y19" s="56">
        <f>'WEEKLY COMPETITIVE REPORT'!Y19</f>
        <v>2176</v>
      </c>
    </row>
    <row r="20" spans="1:25" ht="12.75">
      <c r="A20" s="51">
        <v>7</v>
      </c>
      <c r="B20" s="4">
        <f>'WEEKLY COMPETITIVE REPORT'!B20</f>
        <v>4</v>
      </c>
      <c r="C20" s="4" t="str">
        <f>'WEEKLY COMPETITIVE REPORT'!C20</f>
        <v>DJANGO UNCHAINED</v>
      </c>
      <c r="D20" s="4" t="str">
        <f>'WEEKLY COMPETITIVE REPORT'!D20</f>
        <v>DJANGO BREZ OKOVOV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5</v>
      </c>
      <c r="H20" s="37">
        <f>'WEEKLY COMPETITIVE REPORT'!H20</f>
        <v>13</v>
      </c>
      <c r="I20" s="14">
        <f>'WEEKLY COMPETITIVE REPORT'!I20/Y4</f>
        <v>6844.197138314785</v>
      </c>
      <c r="J20" s="14">
        <f>'WEEKLY COMPETITIVE REPORT'!J20/Y4</f>
        <v>9002.384737678854</v>
      </c>
      <c r="K20" s="22">
        <f>'WEEKLY COMPETITIVE REPORT'!K20</f>
        <v>897</v>
      </c>
      <c r="L20" s="22">
        <f>'WEEKLY COMPETITIVE REPORT'!L20</f>
        <v>1197</v>
      </c>
      <c r="M20" s="64">
        <f>'WEEKLY COMPETITIVE REPORT'!M20</f>
        <v>-23.973509933774835</v>
      </c>
      <c r="N20" s="14">
        <f t="shared" si="0"/>
        <v>526.4767029472912</v>
      </c>
      <c r="O20" s="37">
        <f>'WEEKLY COMPETITIVE REPORT'!O20</f>
        <v>13</v>
      </c>
      <c r="P20" s="14">
        <f>'WEEKLY COMPETITIVE REPORT'!P20/Y4</f>
        <v>11597.774244833068</v>
      </c>
      <c r="Q20" s="14">
        <f>'WEEKLY COMPETITIVE REPORT'!Q20/Y4</f>
        <v>13656.597774244832</v>
      </c>
      <c r="R20" s="22">
        <f>'WEEKLY COMPETITIVE REPORT'!R20</f>
        <v>1690</v>
      </c>
      <c r="S20" s="22">
        <f>'WEEKLY COMPETITIVE REPORT'!S20</f>
        <v>1947</v>
      </c>
      <c r="T20" s="64">
        <f>'WEEKLY COMPETITIVE REPORT'!T20</f>
        <v>-15.075669383003486</v>
      </c>
      <c r="U20" s="14">
        <f>'WEEKLY COMPETITIVE REPORT'!U20/Y4</f>
        <v>131171.17117117115</v>
      </c>
      <c r="V20" s="14">
        <f t="shared" si="1"/>
        <v>892.1364803717745</v>
      </c>
      <c r="W20" s="25">
        <f t="shared" si="2"/>
        <v>142768.94541600422</v>
      </c>
      <c r="X20" s="22">
        <f>'WEEKLY COMPETITIVE REPORT'!X20</f>
        <v>20148</v>
      </c>
      <c r="Y20" s="56">
        <f>'WEEKLY COMPETITIVE REPORT'!Y20</f>
        <v>21838</v>
      </c>
    </row>
    <row r="21" spans="1:25" ht="12.75">
      <c r="A21" s="50">
        <v>8</v>
      </c>
      <c r="B21" s="4">
        <f>'WEEKLY COMPETITIVE REPORT'!B21</f>
        <v>11</v>
      </c>
      <c r="C21" s="4" t="str">
        <f>'WEEKLY COMPETITIVE REPORT'!C21</f>
        <v>LIFE OF PI</v>
      </c>
      <c r="D21" s="4" t="str">
        <f>'WEEKLY COMPETITIVE REPORT'!D21</f>
        <v>PIJEVO ŽIVLJENJE</v>
      </c>
      <c r="E21" s="4" t="str">
        <f>'WEEKLY COMPETITIVE REPORT'!E21</f>
        <v>FOX</v>
      </c>
      <c r="F21" s="4" t="str">
        <f>'WEEKLY COMPETITIVE REPORT'!F21</f>
        <v>Blitz</v>
      </c>
      <c r="G21" s="37">
        <f>'WEEKLY COMPETITIVE REPORT'!G21</f>
        <v>9</v>
      </c>
      <c r="H21" s="37">
        <f>'WEEKLY COMPETITIVE REPORT'!H21</f>
        <v>16</v>
      </c>
      <c r="I21" s="14">
        <f>'WEEKLY COMPETITIVE REPORT'!I21/Y4</f>
        <v>9032.856385797562</v>
      </c>
      <c r="J21" s="14">
        <f>'WEEKLY COMPETITIVE REPORT'!J21/Y4</f>
        <v>5238.473767885533</v>
      </c>
      <c r="K21" s="22">
        <f>'WEEKLY COMPETITIVE REPORT'!K21</f>
        <v>1285</v>
      </c>
      <c r="L21" s="22">
        <f>'WEEKLY COMPETITIVE REPORT'!L21</f>
        <v>688</v>
      </c>
      <c r="M21" s="64">
        <f>'WEEKLY COMPETITIVE REPORT'!M21</f>
        <v>72.43297926150734</v>
      </c>
      <c r="N21" s="14">
        <f aca="true" t="shared" si="3" ref="N21:N33">I21/H21</f>
        <v>564.5535241123476</v>
      </c>
      <c r="O21" s="37">
        <f>'WEEKLY COMPETITIVE REPORT'!O21</f>
        <v>16</v>
      </c>
      <c r="P21" s="14">
        <f>'WEEKLY COMPETITIVE REPORT'!P21/Y4</f>
        <v>10414.67938526762</v>
      </c>
      <c r="Q21" s="14">
        <f>'WEEKLY COMPETITIVE REPORT'!Q21/Y4</f>
        <v>9442.23635400106</v>
      </c>
      <c r="R21" s="22">
        <f>'WEEKLY COMPETITIVE REPORT'!R21</f>
        <v>1545</v>
      </c>
      <c r="S21" s="22">
        <f>'WEEKLY COMPETITIVE REPORT'!S21</f>
        <v>1418</v>
      </c>
      <c r="T21" s="64">
        <f>'WEEKLY COMPETITIVE REPORT'!T21</f>
        <v>10.298863476918754</v>
      </c>
      <c r="U21" s="14">
        <f>'WEEKLY COMPETITIVE REPORT'!U21/Y4</f>
        <v>242408.58505564387</v>
      </c>
      <c r="V21" s="14">
        <f aca="true" t="shared" si="4" ref="V21:V33">P21/O21</f>
        <v>650.9174615792263</v>
      </c>
      <c r="W21" s="25">
        <f aca="true" t="shared" si="5" ref="W21:W33">P21+U21</f>
        <v>252823.26444091147</v>
      </c>
      <c r="X21" s="22">
        <f>'WEEKLY COMPETITIVE REPORT'!X21</f>
        <v>32997</v>
      </c>
      <c r="Y21" s="56">
        <f>'WEEKLY COMPETITIVE REPORT'!Y21</f>
        <v>34542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LES MISERABLES</v>
      </c>
      <c r="D22" s="4" t="str">
        <f>'WEEKLY COMPETITIVE REPORT'!D22</f>
        <v>NESREČNIKI</v>
      </c>
      <c r="E22" s="4" t="str">
        <f>'WEEKLY COMPETITIVE REPORT'!E22</f>
        <v>UNI</v>
      </c>
      <c r="F22" s="4" t="str">
        <f>'WEEKLY COMPETITIVE REPORT'!F22</f>
        <v>Karantanija</v>
      </c>
      <c r="G22" s="37">
        <f>'WEEKLY COMPETITIVE REPORT'!G22</f>
        <v>3</v>
      </c>
      <c r="H22" s="37">
        <f>'WEEKLY COMPETITIVE REPORT'!H22</f>
        <v>13</v>
      </c>
      <c r="I22" s="14">
        <f>'WEEKLY COMPETITIVE REPORT'!I22/Y4</f>
        <v>4573.396926338102</v>
      </c>
      <c r="J22" s="14">
        <f>'WEEKLY COMPETITIVE REPORT'!J22/Y4</f>
        <v>6817.700052994171</v>
      </c>
      <c r="K22" s="22">
        <f>'WEEKLY COMPETITIVE REPORT'!K22</f>
        <v>639</v>
      </c>
      <c r="L22" s="22">
        <f>'WEEKLY COMPETITIVE REPORT'!L22</f>
        <v>959</v>
      </c>
      <c r="M22" s="64">
        <f>'WEEKLY COMPETITIVE REPORT'!M22</f>
        <v>-32.91877186164011</v>
      </c>
      <c r="N22" s="14">
        <f t="shared" si="3"/>
        <v>351.7997635644694</v>
      </c>
      <c r="O22" s="37">
        <f>'WEEKLY COMPETITIVE REPORT'!O22</f>
        <v>13</v>
      </c>
      <c r="P22" s="14">
        <f>'WEEKLY COMPETITIVE REPORT'!P22/Y4</f>
        <v>8899.046104928457</v>
      </c>
      <c r="Q22" s="14">
        <f>'WEEKLY COMPETITIVE REPORT'!Q22/Y4</f>
        <v>10426.603073661898</v>
      </c>
      <c r="R22" s="22">
        <f>'WEEKLY COMPETITIVE REPORT'!R22</f>
        <v>1396</v>
      </c>
      <c r="S22" s="22">
        <f>'WEEKLY COMPETITIVE REPORT'!S22</f>
        <v>1553</v>
      </c>
      <c r="T22" s="64">
        <f>'WEEKLY COMPETITIVE REPORT'!T22</f>
        <v>-14.650571791613714</v>
      </c>
      <c r="U22" s="14">
        <f>'WEEKLY COMPETITIVE REPORT'!U22/Y4</f>
        <v>29858.24059353471</v>
      </c>
      <c r="V22" s="14">
        <f t="shared" si="4"/>
        <v>684.5420080714198</v>
      </c>
      <c r="W22" s="25">
        <f t="shared" si="5"/>
        <v>38757.28669846317</v>
      </c>
      <c r="X22" s="22">
        <f>'WEEKLY COMPETITIVE REPORT'!X22</f>
        <v>4430</v>
      </c>
      <c r="Y22" s="56">
        <f>'WEEKLY COMPETITIVE REPORT'!Y22</f>
        <v>5826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HVALA ZA SUNDERLAND</v>
      </c>
      <c r="D23" s="4" t="str">
        <f>'WEEKLY COMPETITIVE REPORT'!D23</f>
        <v>HVALA ZA SUNDERLAND</v>
      </c>
      <c r="E23" s="4" t="str">
        <f>'WEEKLY COMPETITIVE REPORT'!E23</f>
        <v>IND</v>
      </c>
      <c r="F23" s="4" t="str">
        <f>'WEEKLY COMPETITIVE REPORT'!F23</f>
        <v>Karantanija</v>
      </c>
      <c r="G23" s="37">
        <f>'WEEKLY COMPETITIVE REPORT'!G23</f>
        <v>2</v>
      </c>
      <c r="H23" s="37">
        <f>'WEEKLY COMPETITIVE REPORT'!H23</f>
        <v>9</v>
      </c>
      <c r="I23" s="14">
        <f>'WEEKLY COMPETITIVE REPORT'!I23/Y4</f>
        <v>4686.009538950715</v>
      </c>
      <c r="J23" s="14">
        <f>'WEEKLY COMPETITIVE REPORT'!J23/Y4</f>
        <v>6351.351351351351</v>
      </c>
      <c r="K23" s="22">
        <f>'WEEKLY COMPETITIVE REPORT'!K23</f>
        <v>655</v>
      </c>
      <c r="L23" s="22">
        <f>'WEEKLY COMPETITIVE REPORT'!L23</f>
        <v>883</v>
      </c>
      <c r="M23" s="64">
        <f>'WEEKLY COMPETITIVE REPORT'!M23</f>
        <v>-26.220275344180223</v>
      </c>
      <c r="N23" s="14">
        <f t="shared" si="3"/>
        <v>520.6677265500795</v>
      </c>
      <c r="O23" s="37">
        <f>'WEEKLY COMPETITIVE REPORT'!O23</f>
        <v>9</v>
      </c>
      <c r="P23" s="14">
        <f>'WEEKLY COMPETITIVE REPORT'!P23/Y4</f>
        <v>8510.863804981453</v>
      </c>
      <c r="Q23" s="14">
        <f>'WEEKLY COMPETITIVE REPORT'!Q23/Y4</f>
        <v>9352.146263910969</v>
      </c>
      <c r="R23" s="22">
        <f>'WEEKLY COMPETITIVE REPORT'!R23</f>
        <v>1328</v>
      </c>
      <c r="S23" s="22">
        <f>'WEEKLY COMPETITIVE REPORT'!S23</f>
        <v>1469</v>
      </c>
      <c r="T23" s="64">
        <f>'WEEKLY COMPETITIVE REPORT'!T23</f>
        <v>-8.995608443122265</v>
      </c>
      <c r="U23" s="14">
        <f>'WEEKLY COMPETITIVE REPORT'!U23/Y4</f>
        <v>9671.436142024377</v>
      </c>
      <c r="V23" s="14">
        <f t="shared" si="4"/>
        <v>945.651533886828</v>
      </c>
      <c r="W23" s="25">
        <f t="shared" si="5"/>
        <v>18182.299947005828</v>
      </c>
      <c r="X23" s="22">
        <f>'WEEKLY COMPETITIVE REPORT'!X23</f>
        <v>1745</v>
      </c>
      <c r="Y23" s="56">
        <f>'WEEKLY COMPETITIVE REPORT'!Y23</f>
        <v>3073</v>
      </c>
    </row>
    <row r="24" spans="1:25" ht="12.75">
      <c r="A24" s="50">
        <v>11</v>
      </c>
      <c r="B24" s="4">
        <f>'WEEKLY COMPETITIVE REPORT'!B24</f>
        <v>9</v>
      </c>
      <c r="C24" s="4" t="str">
        <f>'WEEKLY COMPETITIVE REPORT'!C24</f>
        <v>ANNA KARENINA</v>
      </c>
      <c r="D24" s="4" t="str">
        <f>'WEEKLY COMPETITIVE REPORT'!D24</f>
        <v>ANA KARENINA</v>
      </c>
      <c r="E24" s="4" t="str">
        <f>'WEEKLY COMPETITIVE REPORT'!E24</f>
        <v>UNI</v>
      </c>
      <c r="F24" s="4" t="str">
        <f>'WEEKLY COMPETITIVE REPORT'!F24</f>
        <v>Karantanija</v>
      </c>
      <c r="G24" s="37">
        <f>'WEEKLY COMPETITIVE REPORT'!G24</f>
        <v>6</v>
      </c>
      <c r="H24" s="37">
        <f>'WEEKLY COMPETITIVE REPORT'!H24</f>
        <v>14</v>
      </c>
      <c r="I24" s="14">
        <f>'WEEKLY COMPETITIVE REPORT'!I24/Y4</f>
        <v>5608.108108108108</v>
      </c>
      <c r="J24" s="14">
        <f>'WEEKLY COMPETITIVE REPORT'!J24/Y4</f>
        <v>6104.928457869634</v>
      </c>
      <c r="K24" s="22">
        <f>'WEEKLY COMPETITIVE REPORT'!K24</f>
        <v>924</v>
      </c>
      <c r="L24" s="22">
        <f>'WEEKLY COMPETITIVE REPORT'!L24</f>
        <v>775</v>
      </c>
      <c r="M24" s="64">
        <f>'WEEKLY COMPETITIVE REPORT'!M24</f>
        <v>-8.138020833333343</v>
      </c>
      <c r="N24" s="14">
        <f t="shared" si="3"/>
        <v>400.5791505791506</v>
      </c>
      <c r="O24" s="37">
        <f>'WEEKLY COMPETITIVE REPORT'!O24</f>
        <v>14</v>
      </c>
      <c r="P24" s="14">
        <f>'WEEKLY COMPETITIVE REPORT'!P24/Y4</f>
        <v>8445.945945945945</v>
      </c>
      <c r="Q24" s="14">
        <f>'WEEKLY COMPETITIVE REPORT'!Q24/Y4</f>
        <v>9634.340222575516</v>
      </c>
      <c r="R24" s="22">
        <f>'WEEKLY COMPETITIVE REPORT'!R24</f>
        <v>1407</v>
      </c>
      <c r="S24" s="22">
        <f>'WEEKLY COMPETITIVE REPORT'!S24</f>
        <v>1405</v>
      </c>
      <c r="T24" s="64">
        <f>'WEEKLY COMPETITIVE REPORT'!T24</f>
        <v>-12.334983498349843</v>
      </c>
      <c r="U24" s="14">
        <f>'WEEKLY COMPETITIVE REPORT'!U24/Y4</f>
        <v>122518.54795972443</v>
      </c>
      <c r="V24" s="14">
        <f t="shared" si="4"/>
        <v>603.2818532818532</v>
      </c>
      <c r="W24" s="25">
        <f t="shared" si="5"/>
        <v>130964.49390567037</v>
      </c>
      <c r="X24" s="22">
        <f>'WEEKLY COMPETITIVE REPORT'!X24</f>
        <v>18935</v>
      </c>
      <c r="Y24" s="56">
        <f>'WEEKLY COMPETITIVE REPORT'!Y24</f>
        <v>20342</v>
      </c>
    </row>
    <row r="25" spans="1:25" ht="12.75">
      <c r="A25" s="50">
        <v>12</v>
      </c>
      <c r="B25" s="4">
        <f>'WEEKLY COMPETITIVE REPORT'!B25</f>
        <v>5</v>
      </c>
      <c r="C25" s="4" t="str">
        <f>'WEEKLY COMPETITIVE REPORT'!C25</f>
        <v>GANGSTER SQUAD</v>
      </c>
      <c r="D25" s="4" t="str">
        <f>'WEEKLY COMPETITIVE REPORT'!D25</f>
        <v>GANGSTERSKA ENOTA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3</v>
      </c>
      <c r="H25" s="37">
        <f>'WEEKLY COMPETITIVE REPORT'!H25</f>
        <v>6</v>
      </c>
      <c r="I25" s="14">
        <f>'WEEKLY COMPETITIVE REPORT'!I25/Y4</f>
        <v>4521.727609962904</v>
      </c>
      <c r="J25" s="14">
        <f>'WEEKLY COMPETITIVE REPORT'!J25/Y4</f>
        <v>8577.106518282988</v>
      </c>
      <c r="K25" s="22">
        <f>'WEEKLY COMPETITIVE REPORT'!K25</f>
        <v>639</v>
      </c>
      <c r="L25" s="22">
        <f>'WEEKLY COMPETITIVE REPORT'!L25</f>
        <v>1195</v>
      </c>
      <c r="M25" s="64">
        <f>'WEEKLY COMPETITIVE REPORT'!M25</f>
        <v>-47.281433426011745</v>
      </c>
      <c r="N25" s="14">
        <f t="shared" si="3"/>
        <v>753.6212683271507</v>
      </c>
      <c r="O25" s="37">
        <f>'WEEKLY COMPETITIVE REPORT'!O25</f>
        <v>6</v>
      </c>
      <c r="P25" s="14">
        <f>'WEEKLY COMPETITIVE REPORT'!P25/Y4</f>
        <v>8207.472178060412</v>
      </c>
      <c r="Q25" s="14">
        <f>'WEEKLY COMPETITIVE REPORT'!Q25/Y4</f>
        <v>12974.297827239003</v>
      </c>
      <c r="R25" s="22">
        <f>'WEEKLY COMPETITIVE REPORT'!R25</f>
        <v>1336</v>
      </c>
      <c r="S25" s="22">
        <f>'WEEKLY COMPETITIVE REPORT'!S25</f>
        <v>1998</v>
      </c>
      <c r="T25" s="64">
        <f>'WEEKLY COMPETITIVE REPORT'!T25</f>
        <v>-36.740528949249466</v>
      </c>
      <c r="U25" s="14">
        <f>'WEEKLY COMPETITIVE REPORT'!U25/Y4</f>
        <v>33864.599894011655</v>
      </c>
      <c r="V25" s="14">
        <f t="shared" si="4"/>
        <v>1367.9120296767353</v>
      </c>
      <c r="W25" s="25">
        <f t="shared" si="5"/>
        <v>42072.07207207207</v>
      </c>
      <c r="X25" s="22">
        <f>'WEEKLY COMPETITIVE REPORT'!X25</f>
        <v>5358</v>
      </c>
      <c r="Y25" s="56">
        <f>'WEEKLY COMPETITIVE REPORT'!Y25</f>
        <v>6694</v>
      </c>
    </row>
    <row r="26" spans="1:25" ht="12.75" customHeight="1">
      <c r="A26" s="50">
        <v>13</v>
      </c>
      <c r="B26" s="4">
        <f>'WEEKLY COMPETITIVE REPORT'!B26</f>
        <v>10</v>
      </c>
      <c r="C26" s="4" t="str">
        <f>'WEEKLY COMPETITIVE REPORT'!C26</f>
        <v>LINCOLN</v>
      </c>
      <c r="D26" s="4" t="str">
        <f>'WEEKLY COMPETITIVE REPORT'!D26</f>
        <v>LINCOLN</v>
      </c>
      <c r="E26" s="4" t="str">
        <f>'WEEKLY COMPETITIVE REPORT'!E26</f>
        <v>FOX</v>
      </c>
      <c r="F26" s="4" t="str">
        <f>'WEEKLY COMPETITIVE REPORT'!F26</f>
        <v>Blitz</v>
      </c>
      <c r="G26" s="37">
        <f>'WEEKLY COMPETITIVE REPORT'!G26</f>
        <v>4</v>
      </c>
      <c r="H26" s="37">
        <f>'WEEKLY COMPETITIVE REPORT'!H26</f>
        <v>2</v>
      </c>
      <c r="I26" s="14">
        <f>'WEEKLY COMPETITIVE REPORT'!I26/Y4</f>
        <v>3574.4568097509273</v>
      </c>
      <c r="J26" s="14">
        <f>'WEEKLY COMPETITIVE REPORT'!J26/Y4</f>
        <v>5828.03391626921</v>
      </c>
      <c r="K26" s="22">
        <f>'WEEKLY COMPETITIVE REPORT'!K26</f>
        <v>444</v>
      </c>
      <c r="L26" s="22">
        <f>'WEEKLY COMPETITIVE REPORT'!L26</f>
        <v>734</v>
      </c>
      <c r="M26" s="64">
        <f>'WEEKLY COMPETITIVE REPORT'!M26</f>
        <v>-38.667879063423506</v>
      </c>
      <c r="N26" s="14">
        <f t="shared" si="3"/>
        <v>1787.2284048754636</v>
      </c>
      <c r="O26" s="37">
        <f>'WEEKLY COMPETITIVE REPORT'!O26</f>
        <v>2</v>
      </c>
      <c r="P26" s="14">
        <f>'WEEKLY COMPETITIVE REPORT'!P26/Y4</f>
        <v>5626.656067832539</v>
      </c>
      <c r="Q26" s="14">
        <f>'WEEKLY COMPETITIVE REPORT'!Q26/Y4</f>
        <v>7710.651828298887</v>
      </c>
      <c r="R26" s="22">
        <f>'WEEKLY COMPETITIVE REPORT'!R26</f>
        <v>739</v>
      </c>
      <c r="S26" s="22">
        <f>'WEEKLY COMPETITIVE REPORT'!S26</f>
        <v>1031</v>
      </c>
      <c r="T26" s="64">
        <f>'WEEKLY COMPETITIVE REPORT'!T26</f>
        <v>-27.027491408934708</v>
      </c>
      <c r="U26" s="14">
        <f>'WEEKLY COMPETITIVE REPORT'!U26/Y4</f>
        <v>23440.64652888182</v>
      </c>
      <c r="V26" s="14">
        <f t="shared" si="4"/>
        <v>2813.3280339162693</v>
      </c>
      <c r="W26" s="25">
        <f t="shared" si="5"/>
        <v>29067.302596714362</v>
      </c>
      <c r="X26" s="22">
        <f>'WEEKLY COMPETITIVE REPORT'!X26</f>
        <v>3160</v>
      </c>
      <c r="Y26" s="56">
        <f>'WEEKLY COMPETITIVE REPORT'!Y26</f>
        <v>3899</v>
      </c>
    </row>
    <row r="27" spans="1:25" ht="12.75" customHeight="1">
      <c r="A27" s="50">
        <v>14</v>
      </c>
      <c r="B27" s="4">
        <f>'WEEKLY COMPETITIVE REPORT'!B27</f>
        <v>7</v>
      </c>
      <c r="C27" s="4" t="str">
        <f>'WEEKLY COMPETITIVE REPORT'!C27</f>
        <v>SAMMY'S ADVENTURES 2</v>
      </c>
      <c r="D27" s="4" t="str">
        <f>'WEEKLY COMPETITIVE REPORT'!D27</f>
        <v>SAMOVA PUSTOLOVŠČINA 2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7</v>
      </c>
      <c r="H27" s="37">
        <f>'WEEKLY COMPETITIVE REPORT'!H27</f>
        <v>15</v>
      </c>
      <c r="I27" s="14">
        <f>'WEEKLY COMPETITIVE REPORT'!I27/Y4</f>
        <v>2405.9353471118175</v>
      </c>
      <c r="J27" s="14">
        <f>'WEEKLY COMPETITIVE REPORT'!J27/Y17</f>
        <v>0.8092322964923891</v>
      </c>
      <c r="K27" s="22">
        <f>'WEEKLY COMPETITIVE REPORT'!K27</f>
        <v>348</v>
      </c>
      <c r="L27" s="22">
        <f>'WEEKLY COMPETITIVE REPORT'!L27</f>
        <v>942</v>
      </c>
      <c r="M27" s="64">
        <f>'WEEKLY COMPETITIVE REPORT'!M27</f>
        <v>-62.87057861378042</v>
      </c>
      <c r="N27" s="14">
        <f t="shared" si="3"/>
        <v>160.3956898074545</v>
      </c>
      <c r="O27" s="37">
        <f>'WEEKLY COMPETITIVE REPORT'!O27</f>
        <v>15</v>
      </c>
      <c r="P27" s="14">
        <f>'WEEKLY COMPETITIVE REPORT'!P27/Y4</f>
        <v>4837.04292527822</v>
      </c>
      <c r="Q27" s="14">
        <f>'WEEKLY COMPETITIVE REPORT'!Q27/Y17</f>
        <v>1.18017868960953</v>
      </c>
      <c r="R27" s="22">
        <f>'WEEKLY COMPETITIVE REPORT'!R27</f>
        <v>822</v>
      </c>
      <c r="S27" s="22">
        <f>'WEEKLY COMPETITIVE REPORT'!S27</f>
        <v>1544</v>
      </c>
      <c r="T27" s="64">
        <f>'WEEKLY COMPETITIVE REPORT'!T27</f>
        <v>-48.8153652039815</v>
      </c>
      <c r="U27" s="14">
        <f>'WEEKLY COMPETITIVE REPORT'!U27/Y17</f>
        <v>14.6795168762409</v>
      </c>
      <c r="V27" s="14">
        <f t="shared" si="4"/>
        <v>322.4695283518813</v>
      </c>
      <c r="W27" s="25">
        <f t="shared" si="5"/>
        <v>4851.722442154461</v>
      </c>
      <c r="X27" s="22">
        <f>'WEEKLY COMPETITIVE REPORT'!X27</f>
        <v>17995</v>
      </c>
      <c r="Y27" s="56">
        <f>'WEEKLY COMPETITIVE REPORT'!Y27</f>
        <v>18817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PARENTAL GUIDANCE</v>
      </c>
      <c r="D28" s="4" t="str">
        <f>'WEEKLY COMPETITIVE REPORT'!D28</f>
        <v>BREZ NADZORA STARŠEV</v>
      </c>
      <c r="E28" s="4" t="str">
        <f>'WEEKLY COMPETITIVE REPORT'!E28</f>
        <v>FOX</v>
      </c>
      <c r="F28" s="4" t="str">
        <f>'WEEKLY COMPETITIVE REPORT'!F28</f>
        <v>Blitz</v>
      </c>
      <c r="G28" s="37">
        <f>'WEEKLY COMPETITIVE REPORT'!G28</f>
        <v>6</v>
      </c>
      <c r="H28" s="37">
        <f>'WEEKLY COMPETITIVE REPORT'!H28</f>
        <v>6</v>
      </c>
      <c r="I28" s="14">
        <f>'WEEKLY COMPETITIVE REPORT'!I28/Y4</f>
        <v>1959.4594594594594</v>
      </c>
      <c r="J28" s="14">
        <f>'WEEKLY COMPETITIVE REPORT'!J28/Y17</f>
        <v>0.4270350761085374</v>
      </c>
      <c r="K28" s="22">
        <f>'WEEKLY COMPETITIVE REPORT'!K28</f>
        <v>288</v>
      </c>
      <c r="L28" s="22">
        <f>'WEEKLY COMPETITIVE REPORT'!L28</f>
        <v>485</v>
      </c>
      <c r="M28" s="64">
        <f>'WEEKLY COMPETITIVE REPORT'!M28</f>
        <v>-42.69662921348315</v>
      </c>
      <c r="N28" s="14">
        <f t="shared" si="3"/>
        <v>326.57657657657654</v>
      </c>
      <c r="O28" s="37">
        <f>'WEEKLY COMPETITIVE REPORT'!O28</f>
        <v>6</v>
      </c>
      <c r="P28" s="14">
        <f>'WEEKLY COMPETITIVE REPORT'!P28/Y4</f>
        <v>3932.1674615792263</v>
      </c>
      <c r="Q28" s="14">
        <f>'WEEKLY COMPETITIVE REPORT'!Q28/Y17</f>
        <v>0.5117471872931834</v>
      </c>
      <c r="R28" s="22">
        <f>'WEEKLY COMPETITIVE REPORT'!R28</f>
        <v>679</v>
      </c>
      <c r="S28" s="22">
        <f>'WEEKLY COMPETITIVE REPORT'!S28</f>
        <v>617</v>
      </c>
      <c r="T28" s="64">
        <f>'WEEKLY COMPETITIVE REPORT'!T28</f>
        <v>-4.041383769802778</v>
      </c>
      <c r="U28" s="14">
        <f>'WEEKLY COMPETITIVE REPORT'!U28/Y17</f>
        <v>7.751654533421575</v>
      </c>
      <c r="V28" s="14">
        <f t="shared" si="4"/>
        <v>655.3612435965377</v>
      </c>
      <c r="W28" s="25">
        <f t="shared" si="5"/>
        <v>3939.9191161126478</v>
      </c>
      <c r="X28" s="22">
        <f>'WEEKLY COMPETITIVE REPORT'!X28</f>
        <v>9836</v>
      </c>
      <c r="Y28" s="56">
        <f>'WEEKLY COMPETITIVE REPORT'!Y28</f>
        <v>10515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HOBBIT: AN UNEXPECTED JOURNEY</v>
      </c>
      <c r="D29" s="4" t="str">
        <f>'WEEKLY COMPETITIVE REPORT'!D29</f>
        <v>HOBIT: NEPRIČAKOVANO POTOVANJE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10</v>
      </c>
      <c r="H29" s="37">
        <f>'WEEKLY COMPETITIVE REPORT'!H29</f>
        <v>26</v>
      </c>
      <c r="I29" s="14">
        <f>'WEEKLY COMPETITIVE REPORT'!I29/Y4</f>
        <v>2065.4478007419184</v>
      </c>
      <c r="J29" s="14">
        <f>'WEEKLY COMPETITIVE REPORT'!J29/Y17</f>
        <v>0.32892124420913305</v>
      </c>
      <c r="K29" s="22">
        <f>'WEEKLY COMPETITIVE REPORT'!K29</f>
        <v>321</v>
      </c>
      <c r="L29" s="22">
        <f>'WEEKLY COMPETITIVE REPORT'!L29</f>
        <v>354</v>
      </c>
      <c r="M29" s="64">
        <f>'WEEKLY COMPETITIVE REPORT'!M29</f>
        <v>-21.579476861166995</v>
      </c>
      <c r="N29" s="14">
        <f t="shared" si="3"/>
        <v>79.44030002853532</v>
      </c>
      <c r="O29" s="37">
        <f>'WEEKLY COMPETITIVE REPORT'!O29</f>
        <v>26</v>
      </c>
      <c r="P29" s="14">
        <f>'WEEKLY COMPETITIVE REPORT'!P29/Y4</f>
        <v>3415.474297827239</v>
      </c>
      <c r="Q29" s="14">
        <f>'WEEKLY COMPETITIVE REPORT'!Q29/Y17</f>
        <v>0.5172071475843812</v>
      </c>
      <c r="R29" s="22">
        <f>'WEEKLY COMPETITIVE REPORT'!R29</f>
        <v>555</v>
      </c>
      <c r="S29" s="22">
        <f>'WEEKLY COMPETITIVE REPORT'!S29</f>
        <v>633</v>
      </c>
      <c r="T29" s="64">
        <f>'WEEKLY COMPETITIVE REPORT'!T29</f>
        <v>-17.530390275111955</v>
      </c>
      <c r="U29" s="14">
        <f>'WEEKLY COMPETITIVE REPORT'!U29/Y4</f>
        <v>645537.8908320084</v>
      </c>
      <c r="V29" s="14">
        <f t="shared" si="4"/>
        <v>131.36439607027842</v>
      </c>
      <c r="W29" s="25">
        <f t="shared" si="5"/>
        <v>648953.3651298357</v>
      </c>
      <c r="X29" s="22">
        <f>'WEEKLY COMPETITIVE REPORT'!X29</f>
        <v>87918</v>
      </c>
      <c r="Y29" s="56">
        <f>'WEEKLY COMPETITIVE REPORT'!Y29</f>
        <v>88473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SESSIONS</v>
      </c>
      <c r="D30" s="4" t="str">
        <f>'WEEKLY COMPETITIVE REPORT'!D30</f>
        <v>SEANSE</v>
      </c>
      <c r="E30" s="4" t="str">
        <f>'WEEKLY COMPETITIVE REPORT'!E30</f>
        <v>FOX</v>
      </c>
      <c r="F30" s="4" t="str">
        <f>'WEEKLY COMPETITIVE REPORT'!F30</f>
        <v>Blitz</v>
      </c>
      <c r="G30" s="37">
        <f>'WEEKLY COMPETITIVE REPORT'!G30</f>
        <v>3</v>
      </c>
      <c r="H30" s="37">
        <f>'WEEKLY COMPETITIVE REPORT'!H30</f>
        <v>4</v>
      </c>
      <c r="I30" s="14">
        <f>'WEEKLY COMPETITIVE REPORT'!I30/Y4</f>
        <v>1894.5416004239532</v>
      </c>
      <c r="J30" s="14">
        <f>'WEEKLY COMPETITIVE REPORT'!J30/Y17</f>
        <v>0.2443745863666446</v>
      </c>
      <c r="K30" s="22">
        <f>'WEEKLY COMPETITIVE REPORT'!K30</f>
        <v>255</v>
      </c>
      <c r="L30" s="22">
        <f>'WEEKLY COMPETITIVE REPORT'!L30</f>
        <v>259</v>
      </c>
      <c r="M30" s="64">
        <f>'WEEKLY COMPETITIVE REPORT'!M30</f>
        <v>-3.1821259309410976</v>
      </c>
      <c r="N30" s="14">
        <f t="shared" si="3"/>
        <v>473.6354001059883</v>
      </c>
      <c r="O30" s="37">
        <f>'WEEKLY COMPETITIVE REPORT'!O30</f>
        <v>4</v>
      </c>
      <c r="P30" s="14">
        <f>'WEEKLY COMPETITIVE REPORT'!P30/Y4</f>
        <v>2927.9279279279276</v>
      </c>
      <c r="Q30" s="14">
        <f>'WEEKLY COMPETITIVE REPORT'!Q30/Y17</f>
        <v>0.3860026472534745</v>
      </c>
      <c r="R30" s="22">
        <f>'WEEKLY COMPETITIVE REPORT'!R30</f>
        <v>414</v>
      </c>
      <c r="S30" s="22">
        <f>'WEEKLY COMPETITIVE REPORT'!S30</f>
        <v>462</v>
      </c>
      <c r="T30" s="64">
        <f>'WEEKLY COMPETITIVE REPORT'!T30</f>
        <v>-5.272181740248598</v>
      </c>
      <c r="U30" s="14">
        <f>'WEEKLY COMPETITIVE REPORT'!U30/Y4</f>
        <v>6732.909379968203</v>
      </c>
      <c r="V30" s="14">
        <f t="shared" si="4"/>
        <v>731.9819819819819</v>
      </c>
      <c r="W30" s="25">
        <f t="shared" si="5"/>
        <v>9660.83730789613</v>
      </c>
      <c r="X30" s="22">
        <f>'WEEKLY COMPETITIVE REPORT'!X30</f>
        <v>1004</v>
      </c>
      <c r="Y30" s="56">
        <f>'WEEKLY COMPETITIVE REPORT'!Y30</f>
        <v>1418</v>
      </c>
    </row>
    <row r="31" spans="1:25" ht="12.75">
      <c r="A31" s="50">
        <v>18</v>
      </c>
      <c r="B31" s="4">
        <f>'WEEKLY COMPETITIVE REPORT'!B31</f>
        <v>20</v>
      </c>
      <c r="C31" s="4" t="str">
        <f>'WEEKLY COMPETITIVE REPORT'!C31</f>
        <v>HOTEL TRANSYLVANIA 3D</v>
      </c>
      <c r="D31" s="4" t="str">
        <f>'WEEKLY COMPETITIVE REPORT'!D31</f>
        <v>HOTEL TRANSILVANIJA 3D</v>
      </c>
      <c r="E31" s="4" t="str">
        <f>'WEEKLY COMPETITIVE REPORT'!E31</f>
        <v>SONY</v>
      </c>
      <c r="F31" s="4" t="str">
        <f>'WEEKLY COMPETITIVE REPORT'!F31</f>
        <v>CF</v>
      </c>
      <c r="G31" s="37">
        <f>'WEEKLY COMPETITIVE REPORT'!G31</f>
        <v>18</v>
      </c>
      <c r="H31" s="37">
        <f>'WEEKLY COMPETITIVE REPORT'!H31</f>
        <v>14</v>
      </c>
      <c r="I31" s="14">
        <f>'WEEKLY COMPETITIVE REPORT'!I31/Y4</f>
        <v>936.6719660837308</v>
      </c>
      <c r="J31" s="14">
        <f>'WEEKLY COMPETITIVE REPORT'!J31/Y17</f>
        <v>0.029616148246194574</v>
      </c>
      <c r="K31" s="22">
        <f>'WEEKLY COMPETITIVE REPORT'!K31</f>
        <v>146</v>
      </c>
      <c r="L31" s="22">
        <f>'WEEKLY COMPETITIVE REPORT'!L31</f>
        <v>34</v>
      </c>
      <c r="M31" s="64">
        <f>'WEEKLY COMPETITIVE REPORT'!M31</f>
        <v>294.97206703910615</v>
      </c>
      <c r="N31" s="14">
        <f t="shared" si="3"/>
        <v>66.9051404345522</v>
      </c>
      <c r="O31" s="37">
        <f>'WEEKLY COMPETITIVE REPORT'!O31</f>
        <v>14</v>
      </c>
      <c r="P31" s="14">
        <f>'WEEKLY COMPETITIVE REPORT'!P31/Y4</f>
        <v>2853.7360890302066</v>
      </c>
      <c r="Q31" s="14">
        <f>'WEEKLY COMPETITIVE REPORT'!Q31/Y17</f>
        <v>0.029616148246194574</v>
      </c>
      <c r="R31" s="22">
        <f>'WEEKLY COMPETITIVE REPORT'!R31</f>
        <v>492</v>
      </c>
      <c r="S31" s="22">
        <f>'WEEKLY COMPETITIVE REPORT'!S31</f>
        <v>34</v>
      </c>
      <c r="T31" s="64">
        <f>'WEEKLY COMPETITIVE REPORT'!T31</f>
        <v>1103.3519553072626</v>
      </c>
      <c r="U31" s="14">
        <f>'WEEKLY COMPETITIVE REPORT'!U31/Y4</f>
        <v>264668.7864334923</v>
      </c>
      <c r="V31" s="14">
        <f t="shared" si="4"/>
        <v>203.8382920735862</v>
      </c>
      <c r="W31" s="25">
        <f t="shared" si="5"/>
        <v>267522.52252252254</v>
      </c>
      <c r="X31" s="22">
        <f>'WEEKLY COMPETITIVE REPORT'!X31</f>
        <v>43570</v>
      </c>
      <c r="Y31" s="56">
        <f>'WEEKLY COMPETITIVE REPORT'!Y31</f>
        <v>44062</v>
      </c>
    </row>
    <row r="32" spans="1:25" ht="12.75">
      <c r="A32" s="50">
        <v>19</v>
      </c>
      <c r="B32" s="4">
        <f>'WEEKLY COMPETITIVE REPORT'!B32</f>
        <v>13</v>
      </c>
      <c r="C32" s="4" t="str">
        <f>'WEEKLY COMPETITIVE REPORT'!C32</f>
        <v>THE HUNT</v>
      </c>
      <c r="D32" s="4" t="str">
        <f>'WEEKLY COMPETITIVE REPORT'!D32</f>
        <v>LOV</v>
      </c>
      <c r="E32" s="4" t="str">
        <f>'WEEKLY COMPETITIVE REPORT'!E32</f>
        <v>IND</v>
      </c>
      <c r="F32" s="4" t="str">
        <f>'WEEKLY COMPETITIVE REPORT'!F32</f>
        <v>Cinemania</v>
      </c>
      <c r="G32" s="37">
        <f>'WEEKLY COMPETITIVE REPORT'!G32</f>
        <v>4</v>
      </c>
      <c r="H32" s="37">
        <f>'WEEKLY COMPETITIVE REPORT'!H32</f>
        <v>4</v>
      </c>
      <c r="I32" s="14">
        <f>'WEEKLY COMPETITIVE REPORT'!I32/Y4</f>
        <v>1316.905140434552</v>
      </c>
      <c r="J32" s="14">
        <f>'WEEKLY COMPETITIVE REPORT'!J32/Y17</f>
        <v>0.3358702845797485</v>
      </c>
      <c r="K32" s="22">
        <f>'WEEKLY COMPETITIVE REPORT'!K32</f>
        <v>212</v>
      </c>
      <c r="L32" s="22">
        <f>'WEEKLY COMPETITIVE REPORT'!L32</f>
        <v>431</v>
      </c>
      <c r="M32" s="64">
        <f>'WEEKLY COMPETITIVE REPORT'!M32</f>
        <v>-51.03448275862069</v>
      </c>
      <c r="N32" s="14">
        <f t="shared" si="3"/>
        <v>329.226285108638</v>
      </c>
      <c r="O32" s="37">
        <f>'WEEKLY COMPETITIVE REPORT'!O32</f>
        <v>4</v>
      </c>
      <c r="P32" s="14">
        <f>'WEEKLY COMPETITIVE REPORT'!P32/Y4</f>
        <v>2755.696873343932</v>
      </c>
      <c r="Q32" s="14">
        <f>'WEEKLY COMPETITIVE REPORT'!Q32/Y17</f>
        <v>0.5534414295168762</v>
      </c>
      <c r="R32" s="22">
        <f>'WEEKLY COMPETITIVE REPORT'!R32</f>
        <v>463</v>
      </c>
      <c r="S32" s="22">
        <f>'WEEKLY COMPETITIVE REPORT'!S32</f>
        <v>732</v>
      </c>
      <c r="T32" s="64">
        <f>'WEEKLY COMPETITIVE REPORT'!T32</f>
        <v>-37.81763826606876</v>
      </c>
      <c r="U32" s="14">
        <f>'WEEKLY COMPETITIVE REPORT'!U32/Y4</f>
        <v>13763.910969793322</v>
      </c>
      <c r="V32" s="14">
        <f t="shared" si="4"/>
        <v>688.924218335983</v>
      </c>
      <c r="W32" s="25">
        <f t="shared" si="5"/>
        <v>16519.607843137255</v>
      </c>
      <c r="X32" s="22">
        <f>'WEEKLY COMPETITIVE REPORT'!X32</f>
        <v>2471</v>
      </c>
      <c r="Y32" s="56">
        <f>'WEEKLY COMPETITIVE REPORT'!Y32</f>
        <v>2934</v>
      </c>
    </row>
    <row r="33" spans="1:25" ht="13.5" thickBot="1">
      <c r="A33" s="50">
        <v>20</v>
      </c>
      <c r="B33" s="4" t="str">
        <f>'WEEKLY COMPETITIVE REPORT'!B33</f>
        <v>New</v>
      </c>
      <c r="C33" s="4" t="str">
        <f>'WEEKLY COMPETITIVE REPORT'!C33</f>
        <v>PROMISED LAND</v>
      </c>
      <c r="D33" s="4" t="str">
        <f>'WEEKLY COMPETITIVE REPORT'!D33</f>
        <v>OBLJUBLJENA DEŽELA</v>
      </c>
      <c r="E33" s="4" t="str">
        <f>'WEEKLY COMPETITIVE REPORT'!E33</f>
        <v>IND</v>
      </c>
      <c r="F33" s="4" t="str">
        <f>'WEEKLY COMPETITIVE REPORT'!F33</f>
        <v>Cinemania</v>
      </c>
      <c r="G33" s="37">
        <f>'WEEKLY COMPETITIVE REPORT'!G33</f>
        <v>1</v>
      </c>
      <c r="H33" s="37">
        <f>'WEEKLY COMPETITIVE REPORT'!H33</f>
        <v>1</v>
      </c>
      <c r="I33" s="14">
        <f>'WEEKLY COMPETITIVE REPORT'!I33/Y4</f>
        <v>1208.2670906200317</v>
      </c>
      <c r="J33" s="14">
        <f>'WEEKLY COMPETITIVE REPORT'!J33/Y17</f>
        <v>0</v>
      </c>
      <c r="K33" s="22">
        <f>'WEEKLY COMPETITIVE REPORT'!K33</f>
        <v>156</v>
      </c>
      <c r="L33" s="22">
        <f>'WEEKLY COMPETITIVE REPORT'!L33</f>
        <v>0</v>
      </c>
      <c r="M33" s="64">
        <f>'WEEKLY COMPETITIVE REPORT'!M33</f>
        <v>0</v>
      </c>
      <c r="N33" s="14">
        <f t="shared" si="3"/>
        <v>1208.2670906200317</v>
      </c>
      <c r="O33" s="37">
        <f>'WEEKLY COMPETITIVE REPORT'!O33</f>
        <v>1</v>
      </c>
      <c r="P33" s="14">
        <f>'WEEKLY COMPETITIVE REPORT'!P33/Y4</f>
        <v>1874.6687864334922</v>
      </c>
      <c r="Q33" s="14">
        <f>'WEEKLY COMPETITIVE REPORT'!Q33/Y17</f>
        <v>0</v>
      </c>
      <c r="R33" s="22">
        <f>'WEEKLY COMPETITIVE REPORT'!R33</f>
        <v>258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>
        <f t="shared" si="4"/>
        <v>1874.6687864334922</v>
      </c>
      <c r="W33" s="25">
        <f t="shared" si="5"/>
        <v>1874.6687864334922</v>
      </c>
      <c r="X33" s="22">
        <f>'WEEKLY COMPETITIVE REPORT'!X33</f>
        <v>0</v>
      </c>
      <c r="Y33" s="56">
        <f>'WEEKLY COMPETITIVE REPORT'!Y33</f>
        <v>258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202</v>
      </c>
      <c r="I34" s="32">
        <f>SUM(I14:I33)</f>
        <v>151230.78961314258</v>
      </c>
      <c r="J34" s="31">
        <f>SUM(J14:J33)</f>
        <v>88420.2990559953</v>
      </c>
      <c r="K34" s="31">
        <f>SUM(K14:K33)</f>
        <v>22174</v>
      </c>
      <c r="L34" s="31">
        <f>SUM(L14:L33)</f>
        <v>14766</v>
      </c>
      <c r="M34" s="64">
        <f>'WEEKLY COMPETITIVE REPORT'!M34</f>
        <v>-50.99639392118142</v>
      </c>
      <c r="N34" s="32">
        <f>I34/H34</f>
        <v>748.667275312587</v>
      </c>
      <c r="O34" s="40">
        <f>'WEEKLY COMPETITIVE REPORT'!O34</f>
        <v>202</v>
      </c>
      <c r="P34" s="31">
        <f>SUM(P14:P33)</f>
        <v>260378.9083200848</v>
      </c>
      <c r="Q34" s="31">
        <f>SUM(Q14:Q33)</f>
        <v>129445.41454725053</v>
      </c>
      <c r="R34" s="31">
        <f>SUM(R14:R33)</f>
        <v>43122</v>
      </c>
      <c r="S34" s="31">
        <f>SUM(S14:S33)</f>
        <v>23574</v>
      </c>
      <c r="T34" s="65">
        <f>P34/Q34-100%</f>
        <v>1.0114958048594338</v>
      </c>
      <c r="U34" s="31">
        <f>SUM(U14:U33)</f>
        <v>1681066.4163330419</v>
      </c>
      <c r="V34" s="32">
        <f>P34/O34</f>
        <v>1289.0044966340831</v>
      </c>
      <c r="W34" s="31">
        <f>SUM(W14:W33)</f>
        <v>1941445.3246531268</v>
      </c>
      <c r="X34" s="31">
        <f>SUM(X14:X33)</f>
        <v>274642</v>
      </c>
      <c r="Y34" s="35">
        <f>SUM(Y14:Y33)</f>
        <v>317764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Janko</cp:lastModifiedBy>
  <cp:lastPrinted>2010-10-21T13:56:26Z</cp:lastPrinted>
  <dcterms:created xsi:type="dcterms:W3CDTF">1998-07-08T11:15:35Z</dcterms:created>
  <dcterms:modified xsi:type="dcterms:W3CDTF">2013-02-21T12:50:58Z</dcterms:modified>
  <cp:category/>
  <cp:version/>
  <cp:contentType/>
  <cp:contentStatus/>
</cp:coreProperties>
</file>