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35" windowWidth="24435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<sst xmlns="http://schemas.openxmlformats.org/spreadsheetml/2006/main" count="265" uniqueCount="97">
  <si>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</si>
  <si>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</si>
  <si>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</si>
  <si>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</si>
  <si>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</si>
  <si>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</si>
  <si>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</si>
  <si>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</si>
  <si>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</si>
  <si>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</si>
  <si>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</si>
  <si>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</si>
  <si>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</si>
  <si>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</si>
  <si>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</si>
  <si>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</si>
  <si>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</si>
  <si>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</si>
  <si>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</si>
  <si>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</si>
  <si>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</si>
  <si>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</si>
  <si>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</si>
  <si>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</si>
  <si>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</si>
  <si>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</si>
  <si>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</si>
  <si>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</si>
  <si>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</si>
  <si>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</si>
  <si>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</si>
  <si>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</si>
  <si>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</si>
  <si>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</si>
  <si>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</si>
  <si>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</si>
  <si>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</si>
  <si>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</si>
  <si>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</si>
  <si>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</si>
  <si>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</si>
  <si>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</si>
  <si>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</si>
  <si>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</si>
  <si>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</si>
  <si>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</si>
  <si>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</si>
  <si>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</si>
  <si>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</si>
  <si>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BVI</t>
  </si>
  <si>
    <t>CENEX</t>
  </si>
  <si>
    <t>FOX</t>
  </si>
  <si>
    <t>CF</t>
  </si>
  <si>
    <t>New</t>
  </si>
  <si>
    <t>MONTEVIDEO, VIDIMO SE!</t>
  </si>
  <si>
    <t>MONTEVIDEO, SE VIDIMO!</t>
  </si>
  <si>
    <t>MR. PEABODY AND SHERMAN</t>
  </si>
  <si>
    <t>PUSTOLOVŠČINE GOSPODA PEABODYJA IN SHERMANA</t>
  </si>
  <si>
    <t>NONSTOP</t>
  </si>
  <si>
    <t>NON STOP</t>
  </si>
  <si>
    <t>PANIKA</t>
  </si>
  <si>
    <t>NEED FOR SPEED</t>
  </si>
  <si>
    <t>NEED FOR SPEED: ŽELJA PO HITROSTI</t>
  </si>
  <si>
    <t>DIVERGENT</t>
  </si>
  <si>
    <t>GRAND BUDAPEST HOTEL</t>
  </si>
  <si>
    <t>RAZCEPLJENI</t>
  </si>
  <si>
    <t>CAPTAIN AMERICA: WINTER SOLDIER</t>
  </si>
  <si>
    <t>STOTNIK AMERIKA: ZIMSKI VOJAK</t>
  </si>
  <si>
    <t>NOAH</t>
  </si>
  <si>
    <t>NOE</t>
  </si>
  <si>
    <t>PAR</t>
  </si>
  <si>
    <t>NYMPHOMANIAC - PART 2</t>
  </si>
  <si>
    <t>NIMFOMANKA - 2. DEL</t>
  </si>
  <si>
    <t>RIO 2</t>
  </si>
  <si>
    <t>TRANSENDENCE</t>
  </si>
  <si>
    <t>TRANSENDENCA</t>
  </si>
  <si>
    <t>TINKERBELL AND THE PIRATE FAIRY</t>
  </si>
  <si>
    <t>ZVONČICA IN PIRATSKA VILA</t>
  </si>
  <si>
    <t>THE MASK OF DEMOCRACY</t>
  </si>
  <si>
    <t>MASKA DEMOKRACIJE</t>
  </si>
  <si>
    <t>KZC</t>
  </si>
  <si>
    <t>NEBRASKA</t>
  </si>
  <si>
    <t>SONY</t>
  </si>
  <si>
    <t>MINISCULE</t>
  </si>
  <si>
    <t>DROBIŽKI</t>
  </si>
  <si>
    <t>NEVERJETNI SPIDER-MAN 2</t>
  </si>
  <si>
    <t>AMAZING SPIDER-MAN 2</t>
  </si>
  <si>
    <t>OTHER WOMAN</t>
  </si>
  <si>
    <t>ATOMSKI ZDESNA</t>
  </si>
  <si>
    <t>MAŠČEVANJE V VISKOIH PETAH</t>
  </si>
  <si>
    <t>ATOMSKI Z DESNE</t>
  </si>
  <si>
    <t>01 - May</t>
  </si>
  <si>
    <t>07 - May</t>
  </si>
  <si>
    <t>02 - May</t>
  </si>
  <si>
    <t>04 - May</t>
  </si>
  <si>
    <t>FADING GIGOLO</t>
  </si>
  <si>
    <t>SIVOLASI ŽIGOLO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</si>
</sst>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D20" sqref="D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93</v>
      </c>
      <c r="L4" s="20"/>
      <c r="M4" s="79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91</v>
      </c>
      <c r="L5" s="7"/>
      <c r="M5" s="80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41767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73</v>
      </c>
      <c r="D14" s="4" t="s">
        <v>73</v>
      </c>
      <c r="E14" s="15" t="s">
        <v>51</v>
      </c>
      <c r="F14" s="15" t="s">
        <v>42</v>
      </c>
      <c r="G14" s="37">
        <v>4</v>
      </c>
      <c r="H14" s="37">
        <v>23</v>
      </c>
      <c r="I14" s="14">
        <v>36349</v>
      </c>
      <c r="J14" s="14">
        <v>32260</v>
      </c>
      <c r="K14" s="94">
        <v>6383</v>
      </c>
      <c r="L14" s="94">
        <v>5693</v>
      </c>
      <c r="M14" s="64">
        <f>(I14/J14*100)-100</f>
        <v>12.675139491630503</v>
      </c>
      <c r="N14" s="14">
        <f>I14/H14</f>
        <v>1580.391304347826</v>
      </c>
      <c r="O14" s="38">
        <v>23</v>
      </c>
      <c r="P14" s="14">
        <v>45078</v>
      </c>
      <c r="Q14" s="14">
        <v>65477</v>
      </c>
      <c r="R14" s="14">
        <v>8018</v>
      </c>
      <c r="S14" s="14">
        <v>13018</v>
      </c>
      <c r="T14" s="64">
        <f>(P14/Q14*100)-100</f>
        <v>-31.154451181330842</v>
      </c>
      <c r="U14" s="74">
        <v>232009</v>
      </c>
      <c r="V14" s="14">
        <f>P14/O14</f>
        <v>1959.9130434782608</v>
      </c>
      <c r="W14" s="74">
        <f>SUM(U14,P14)</f>
        <v>277087</v>
      </c>
      <c r="X14" s="74">
        <v>43098</v>
      </c>
      <c r="Y14" s="75">
        <f>SUM(X14,R14)</f>
        <v>51116</v>
      </c>
    </row>
    <row r="15" spans="1:25" ht="12.75">
      <c r="A15" s="72">
        <v>2</v>
      </c>
      <c r="B15" s="72">
        <v>2</v>
      </c>
      <c r="C15" s="4" t="s">
        <v>87</v>
      </c>
      <c r="D15" s="4" t="s">
        <v>89</v>
      </c>
      <c r="E15" s="15" t="s">
        <v>51</v>
      </c>
      <c r="F15" s="15" t="s">
        <v>42</v>
      </c>
      <c r="G15" s="37">
        <v>2</v>
      </c>
      <c r="H15" s="37">
        <v>9</v>
      </c>
      <c r="I15" s="14">
        <v>24063</v>
      </c>
      <c r="J15" s="14">
        <v>31348</v>
      </c>
      <c r="K15" s="14">
        <v>4218</v>
      </c>
      <c r="L15" s="14">
        <v>5532</v>
      </c>
      <c r="M15" s="64">
        <f>(I15/J15*100)-100</f>
        <v>-23.23912211305347</v>
      </c>
      <c r="N15" s="14">
        <f>I15/H15</f>
        <v>2673.6666666666665</v>
      </c>
      <c r="O15" s="38">
        <v>9</v>
      </c>
      <c r="P15" s="14">
        <v>35033</v>
      </c>
      <c r="Q15" s="14">
        <v>58246</v>
      </c>
      <c r="R15" s="14">
        <v>6440</v>
      </c>
      <c r="S15" s="14">
        <v>11648</v>
      </c>
      <c r="T15" s="64">
        <f>(P15/Q15*100)-100</f>
        <v>-39.853380489647364</v>
      </c>
      <c r="U15" s="74">
        <v>58246</v>
      </c>
      <c r="V15" s="14">
        <f>P15/O15</f>
        <v>3892.5555555555557</v>
      </c>
      <c r="W15" s="74">
        <f>SUM(U15,P15)</f>
        <v>93279</v>
      </c>
      <c r="X15" s="74">
        <v>11648</v>
      </c>
      <c r="Y15" s="75">
        <f>SUM(X15,R15)</f>
        <v>18088</v>
      </c>
    </row>
    <row r="16" spans="1:25" ht="12.75">
      <c r="A16" s="72">
        <v>3</v>
      </c>
      <c r="B16" s="72">
        <v>3</v>
      </c>
      <c r="C16" s="4" t="s">
        <v>86</v>
      </c>
      <c r="D16" s="4" t="s">
        <v>85</v>
      </c>
      <c r="E16" s="15" t="s">
        <v>82</v>
      </c>
      <c r="F16" s="15" t="s">
        <v>52</v>
      </c>
      <c r="G16" s="37">
        <v>2</v>
      </c>
      <c r="H16" s="37">
        <v>24</v>
      </c>
      <c r="I16" s="24">
        <v>19077</v>
      </c>
      <c r="J16" s="24">
        <v>25042</v>
      </c>
      <c r="K16" s="24">
        <v>3095</v>
      </c>
      <c r="L16" s="24">
        <v>4047</v>
      </c>
      <c r="M16" s="64">
        <f>(I16/J16*100)-100</f>
        <v>-23.819982429518404</v>
      </c>
      <c r="N16" s="14">
        <f>I16/H16</f>
        <v>794.875</v>
      </c>
      <c r="O16" s="38">
        <v>24</v>
      </c>
      <c r="P16" s="14">
        <v>26593</v>
      </c>
      <c r="Q16" s="14">
        <v>41578</v>
      </c>
      <c r="R16" s="14">
        <v>4427</v>
      </c>
      <c r="S16" s="14">
        <v>7657</v>
      </c>
      <c r="T16" s="64">
        <f>(P16/Q16*100)-100</f>
        <v>-36.04069459810477</v>
      </c>
      <c r="U16" s="74">
        <v>42564</v>
      </c>
      <c r="V16" s="14">
        <f>P16/O16</f>
        <v>1108.0416666666667</v>
      </c>
      <c r="W16" s="74">
        <f>SUM(U16,P16)</f>
        <v>69157</v>
      </c>
      <c r="X16" s="74">
        <v>7809</v>
      </c>
      <c r="Y16" s="75">
        <f>SUM(X16,R16)</f>
        <v>12236</v>
      </c>
    </row>
    <row r="17" spans="1:25" ht="12.75">
      <c r="A17" s="72">
        <v>4</v>
      </c>
      <c r="B17" s="72">
        <v>4</v>
      </c>
      <c r="C17" s="4" t="s">
        <v>68</v>
      </c>
      <c r="D17" s="4" t="s">
        <v>69</v>
      </c>
      <c r="E17" s="15" t="s">
        <v>70</v>
      </c>
      <c r="F17" s="15" t="s">
        <v>36</v>
      </c>
      <c r="G17" s="37">
        <v>5</v>
      </c>
      <c r="H17" s="37">
        <v>10</v>
      </c>
      <c r="I17" s="24">
        <v>6270</v>
      </c>
      <c r="J17" s="24">
        <v>8695</v>
      </c>
      <c r="K17" s="24">
        <v>1040</v>
      </c>
      <c r="L17" s="24">
        <v>1454</v>
      </c>
      <c r="M17" s="64">
        <f>(I17/J17*100)-100</f>
        <v>-27.889591719378956</v>
      </c>
      <c r="N17" s="14">
        <f>I17/H17</f>
        <v>627</v>
      </c>
      <c r="O17" s="73">
        <v>10</v>
      </c>
      <c r="P17" s="22">
        <v>8859</v>
      </c>
      <c r="Q17" s="22">
        <v>15157</v>
      </c>
      <c r="R17" s="22">
        <v>1511</v>
      </c>
      <c r="S17" s="22">
        <v>2817</v>
      </c>
      <c r="T17" s="64">
        <f>(P17/Q17*100)-100</f>
        <v>-41.55175826350861</v>
      </c>
      <c r="U17" s="74">
        <v>124877</v>
      </c>
      <c r="V17" s="24">
        <f>P17/O17</f>
        <v>885.9</v>
      </c>
      <c r="W17" s="74">
        <f>SUM(U17,P17)</f>
        <v>133736</v>
      </c>
      <c r="X17" s="74">
        <v>22773</v>
      </c>
      <c r="Y17" s="75">
        <f>SUM(X17,R17)</f>
        <v>24284</v>
      </c>
    </row>
    <row r="18" spans="1:25" ht="13.5" customHeight="1">
      <c r="A18" s="72">
        <v>5</v>
      </c>
      <c r="B18" s="72">
        <v>6</v>
      </c>
      <c r="C18" s="4" t="s">
        <v>76</v>
      </c>
      <c r="D18" s="4" t="s">
        <v>77</v>
      </c>
      <c r="E18" s="15" t="s">
        <v>49</v>
      </c>
      <c r="F18" s="15" t="s">
        <v>50</v>
      </c>
      <c r="G18" s="37">
        <v>3</v>
      </c>
      <c r="H18" s="37">
        <v>9</v>
      </c>
      <c r="I18" s="14">
        <v>6993</v>
      </c>
      <c r="J18" s="14">
        <v>5665</v>
      </c>
      <c r="K18" s="24">
        <v>1331</v>
      </c>
      <c r="L18" s="24">
        <v>1145</v>
      </c>
      <c r="M18" s="64">
        <f>(I18/J18*100)-100</f>
        <v>23.442188879082096</v>
      </c>
      <c r="N18" s="14">
        <f>I18/H18</f>
        <v>777</v>
      </c>
      <c r="O18" s="73">
        <v>9</v>
      </c>
      <c r="P18" s="14">
        <v>8325</v>
      </c>
      <c r="Q18" s="14">
        <v>10703</v>
      </c>
      <c r="R18" s="14">
        <v>1600</v>
      </c>
      <c r="S18" s="14">
        <v>2355</v>
      </c>
      <c r="T18" s="64">
        <f>(P18/Q18*100)-100</f>
        <v>-22.218069700084087</v>
      </c>
      <c r="U18" s="24">
        <v>24726</v>
      </c>
      <c r="V18" s="24">
        <f>P18/O18</f>
        <v>925</v>
      </c>
      <c r="W18" s="74">
        <f>SUM(U18,P18)</f>
        <v>33051</v>
      </c>
      <c r="X18" s="74">
        <v>5138</v>
      </c>
      <c r="Y18" s="75">
        <f>SUM(X18,R18)</f>
        <v>6738</v>
      </c>
    </row>
    <row r="19" spans="1:25" ht="12.75">
      <c r="A19" s="72">
        <v>6</v>
      </c>
      <c r="B19" s="72">
        <v>5</v>
      </c>
      <c r="C19" s="4" t="s">
        <v>88</v>
      </c>
      <c r="D19" s="4" t="s">
        <v>90</v>
      </c>
      <c r="E19" s="15" t="s">
        <v>46</v>
      </c>
      <c r="F19" s="15" t="s">
        <v>42</v>
      </c>
      <c r="G19" s="37">
        <v>2</v>
      </c>
      <c r="H19" s="37">
        <v>9</v>
      </c>
      <c r="I19" s="24">
        <v>5580</v>
      </c>
      <c r="J19" s="24">
        <v>8316</v>
      </c>
      <c r="K19" s="14">
        <v>962</v>
      </c>
      <c r="L19" s="14">
        <v>1445</v>
      </c>
      <c r="M19" s="64">
        <f>(I19/J19*100)-100</f>
        <v>-32.90043290043289</v>
      </c>
      <c r="N19" s="14">
        <f>I19/H19</f>
        <v>620</v>
      </c>
      <c r="O19" s="37">
        <v>9</v>
      </c>
      <c r="P19" s="14">
        <v>7853</v>
      </c>
      <c r="Q19" s="14">
        <v>13404</v>
      </c>
      <c r="R19" s="14">
        <v>1401</v>
      </c>
      <c r="S19" s="14">
        <v>2536</v>
      </c>
      <c r="T19" s="64">
        <f>(P19/Q19*100)-100</f>
        <v>-41.41301104148015</v>
      </c>
      <c r="U19" s="74">
        <v>13404</v>
      </c>
      <c r="V19" s="14">
        <f>P19/O19</f>
        <v>872.5555555555555</v>
      </c>
      <c r="W19" s="74">
        <f>SUM(U19,P19)</f>
        <v>21257</v>
      </c>
      <c r="X19" s="74">
        <v>2536</v>
      </c>
      <c r="Y19" s="75">
        <f>SUM(X19,R19)</f>
        <v>3937</v>
      </c>
    </row>
    <row r="20" spans="1:25" ht="12.75">
      <c r="A20" s="72">
        <v>7</v>
      </c>
      <c r="B20" s="72" t="s">
        <v>53</v>
      </c>
      <c r="C20" s="4" t="s">
        <v>95</v>
      </c>
      <c r="D20" s="4" t="s">
        <v>96</v>
      </c>
      <c r="E20" s="15" t="s">
        <v>46</v>
      </c>
      <c r="F20" s="15" t="s">
        <v>36</v>
      </c>
      <c r="G20" s="37">
        <v>1</v>
      </c>
      <c r="H20" s="37">
        <v>10</v>
      </c>
      <c r="I20" s="24">
        <v>5185</v>
      </c>
      <c r="J20" s="24"/>
      <c r="K20" s="99">
        <v>907</v>
      </c>
      <c r="L20" s="99"/>
      <c r="M20" s="64"/>
      <c r="N20" s="14">
        <f>I20/H20</f>
        <v>518.5</v>
      </c>
      <c r="O20" s="73">
        <v>10</v>
      </c>
      <c r="P20" s="22">
        <v>7836</v>
      </c>
      <c r="Q20" s="22"/>
      <c r="R20" s="22">
        <v>1433</v>
      </c>
      <c r="S20" s="22"/>
      <c r="T20" s="64"/>
      <c r="U20" s="74"/>
      <c r="V20" s="14">
        <f>P20/O20</f>
        <v>783.6</v>
      </c>
      <c r="W20" s="74">
        <f>SUM(U20,P20)</f>
        <v>7836</v>
      </c>
      <c r="X20" s="74"/>
      <c r="Y20" s="75">
        <f>SUM(X20,R20)</f>
        <v>1433</v>
      </c>
    </row>
    <row r="21" spans="1:25" ht="12.75">
      <c r="A21" s="72">
        <v>8</v>
      </c>
      <c r="B21" s="72">
        <v>8</v>
      </c>
      <c r="C21" s="4" t="s">
        <v>61</v>
      </c>
      <c r="D21" s="4" t="s">
        <v>62</v>
      </c>
      <c r="E21" s="15" t="s">
        <v>46</v>
      </c>
      <c r="F21" s="15" t="s">
        <v>42</v>
      </c>
      <c r="G21" s="37">
        <v>7</v>
      </c>
      <c r="H21" s="37">
        <v>10</v>
      </c>
      <c r="I21" s="14">
        <v>2514</v>
      </c>
      <c r="J21" s="14">
        <v>3348</v>
      </c>
      <c r="K21" s="14">
        <v>415</v>
      </c>
      <c r="L21" s="14">
        <v>627</v>
      </c>
      <c r="M21" s="64">
        <f>(I21/J21*100)-100</f>
        <v>-24.910394265232966</v>
      </c>
      <c r="N21" s="14">
        <f>I21/H21</f>
        <v>251.4</v>
      </c>
      <c r="O21" s="73">
        <v>10</v>
      </c>
      <c r="P21" s="14">
        <v>3617</v>
      </c>
      <c r="Q21" s="14">
        <v>5693</v>
      </c>
      <c r="R21" s="14">
        <v>605</v>
      </c>
      <c r="S21" s="14">
        <v>1099</v>
      </c>
      <c r="T21" s="64">
        <f>(P21/Q21*100)-100</f>
        <v>-36.46583523625505</v>
      </c>
      <c r="U21" s="74">
        <v>104916</v>
      </c>
      <c r="V21" s="14">
        <f>P21/O21</f>
        <v>361.7</v>
      </c>
      <c r="W21" s="74">
        <f>SUM(U21,P21)</f>
        <v>108533</v>
      </c>
      <c r="X21" s="74">
        <v>18592</v>
      </c>
      <c r="Y21" s="75">
        <f>SUM(X21,R21)</f>
        <v>19197</v>
      </c>
    </row>
    <row r="22" spans="1:25" ht="12.75">
      <c r="A22" s="72">
        <v>9</v>
      </c>
      <c r="B22" s="72">
        <v>10</v>
      </c>
      <c r="C22" s="4" t="s">
        <v>83</v>
      </c>
      <c r="D22" s="4" t="s">
        <v>84</v>
      </c>
      <c r="E22" s="15" t="s">
        <v>46</v>
      </c>
      <c r="F22" s="15" t="s">
        <v>36</v>
      </c>
      <c r="G22" s="37">
        <v>2</v>
      </c>
      <c r="H22" s="37">
        <v>9</v>
      </c>
      <c r="I22" s="24">
        <v>2607</v>
      </c>
      <c r="J22" s="24">
        <v>2371</v>
      </c>
      <c r="K22" s="24">
        <v>491</v>
      </c>
      <c r="L22" s="24">
        <v>473</v>
      </c>
      <c r="M22" s="64">
        <f>(I22/J22*100)-100</f>
        <v>9.953606073386752</v>
      </c>
      <c r="N22" s="14">
        <f>I22/H22</f>
        <v>289.6666666666667</v>
      </c>
      <c r="O22" s="73">
        <v>9</v>
      </c>
      <c r="P22" s="14">
        <v>3212</v>
      </c>
      <c r="Q22" s="14">
        <v>5038</v>
      </c>
      <c r="R22" s="14">
        <v>621</v>
      </c>
      <c r="S22" s="14">
        <v>1141</v>
      </c>
      <c r="T22" s="64">
        <f>(P22/Q22*100)-100</f>
        <v>-36.24454148471615</v>
      </c>
      <c r="U22" s="74">
        <v>6333</v>
      </c>
      <c r="V22" s="14">
        <f>P22/O22</f>
        <v>356.8888888888889</v>
      </c>
      <c r="W22" s="74">
        <f>SUM(U22,P22)</f>
        <v>9545</v>
      </c>
      <c r="X22" s="74">
        <v>1543</v>
      </c>
      <c r="Y22" s="75">
        <f>SUM(X22,R22)</f>
        <v>2164</v>
      </c>
    </row>
    <row r="23" spans="1:25" ht="12.75">
      <c r="A23" s="72">
        <v>10</v>
      </c>
      <c r="B23" s="72">
        <v>9</v>
      </c>
      <c r="C23" s="4" t="s">
        <v>63</v>
      </c>
      <c r="D23" s="4" t="s">
        <v>65</v>
      </c>
      <c r="E23" s="15" t="s">
        <v>46</v>
      </c>
      <c r="F23" s="15" t="s">
        <v>42</v>
      </c>
      <c r="G23" s="37">
        <v>6</v>
      </c>
      <c r="H23" s="37">
        <v>11</v>
      </c>
      <c r="I23" s="24">
        <v>2213</v>
      </c>
      <c r="J23" s="24">
        <v>2664</v>
      </c>
      <c r="K23" s="98">
        <v>355</v>
      </c>
      <c r="L23" s="98">
        <v>433</v>
      </c>
      <c r="M23" s="64">
        <f>(I23/J23*100)-100</f>
        <v>-16.929429429429433</v>
      </c>
      <c r="N23" s="14">
        <f>I23/H23</f>
        <v>201.1818181818182</v>
      </c>
      <c r="O23" s="73">
        <v>11</v>
      </c>
      <c r="P23" s="14">
        <v>3189</v>
      </c>
      <c r="Q23" s="14">
        <v>5242</v>
      </c>
      <c r="R23" s="14">
        <v>527</v>
      </c>
      <c r="S23" s="14">
        <v>932</v>
      </c>
      <c r="T23" s="64">
        <f>(P23/Q23*100)-100</f>
        <v>-39.164441053033194</v>
      </c>
      <c r="U23" s="97">
        <v>42305</v>
      </c>
      <c r="V23" s="14">
        <f>P23/O23</f>
        <v>289.90909090909093</v>
      </c>
      <c r="W23" s="74">
        <f>SUM(U23,P23)</f>
        <v>45494</v>
      </c>
      <c r="X23" s="76">
        <v>7512</v>
      </c>
      <c r="Y23" s="75">
        <f>SUM(X23,R23)</f>
        <v>8039</v>
      </c>
    </row>
    <row r="24" spans="1:25" ht="12.75">
      <c r="A24" s="72">
        <v>11</v>
      </c>
      <c r="B24" s="72">
        <v>7</v>
      </c>
      <c r="C24" s="4" t="s">
        <v>74</v>
      </c>
      <c r="D24" s="4" t="s">
        <v>75</v>
      </c>
      <c r="E24" s="15" t="s">
        <v>46</v>
      </c>
      <c r="F24" s="15" t="s">
        <v>48</v>
      </c>
      <c r="G24" s="37">
        <v>3</v>
      </c>
      <c r="H24" s="37">
        <v>9</v>
      </c>
      <c r="I24" s="24">
        <v>2039</v>
      </c>
      <c r="J24" s="24">
        <v>3936</v>
      </c>
      <c r="K24" s="100">
        <v>344</v>
      </c>
      <c r="L24" s="100">
        <v>686</v>
      </c>
      <c r="M24" s="64">
        <f>(I24/J24*100)-100</f>
        <v>-48.19613821138211</v>
      </c>
      <c r="N24" s="14">
        <f>I24/H24</f>
        <v>226.55555555555554</v>
      </c>
      <c r="O24" s="73">
        <v>9</v>
      </c>
      <c r="P24" s="93">
        <v>3108</v>
      </c>
      <c r="Q24" s="93">
        <v>6679</v>
      </c>
      <c r="R24" s="93">
        <v>549</v>
      </c>
      <c r="S24" s="93">
        <v>1311</v>
      </c>
      <c r="T24" s="64">
        <f>(P24/Q24*100)-100</f>
        <v>-53.46608773768528</v>
      </c>
      <c r="U24" s="74">
        <v>20687</v>
      </c>
      <c r="V24" s="14">
        <f>P24/O24</f>
        <v>345.3333333333333</v>
      </c>
      <c r="W24" s="74">
        <f>SUM(U24,P24)</f>
        <v>23795</v>
      </c>
      <c r="X24" s="76">
        <v>3977</v>
      </c>
      <c r="Y24" s="75">
        <f>SUM(X24,R24)</f>
        <v>4526</v>
      </c>
    </row>
    <row r="25" spans="1:25" ht="12.75" customHeight="1">
      <c r="A25" s="72">
        <v>12</v>
      </c>
      <c r="B25" s="72">
        <v>11</v>
      </c>
      <c r="C25" s="4" t="s">
        <v>66</v>
      </c>
      <c r="D25" s="4" t="s">
        <v>67</v>
      </c>
      <c r="E25" s="15" t="s">
        <v>49</v>
      </c>
      <c r="F25" s="15" t="s">
        <v>50</v>
      </c>
      <c r="G25" s="37">
        <v>5</v>
      </c>
      <c r="H25" s="37">
        <v>16</v>
      </c>
      <c r="I25" s="98">
        <v>1241</v>
      </c>
      <c r="J25" s="98">
        <v>2363</v>
      </c>
      <c r="K25" s="95">
        <v>212</v>
      </c>
      <c r="L25" s="95">
        <v>395</v>
      </c>
      <c r="M25" s="64">
        <f>(I25/J25*100)-100</f>
        <v>-47.48201438848921</v>
      </c>
      <c r="N25" s="14">
        <f>I25/H25</f>
        <v>77.5625</v>
      </c>
      <c r="O25" s="73">
        <v>16</v>
      </c>
      <c r="P25" s="22">
        <v>1881</v>
      </c>
      <c r="Q25" s="22">
        <v>4381</v>
      </c>
      <c r="R25" s="98">
        <v>331</v>
      </c>
      <c r="S25" s="98">
        <v>798</v>
      </c>
      <c r="T25" s="64">
        <f>(P25/Q25*100)-100</f>
        <v>-57.0645971239443</v>
      </c>
      <c r="U25" s="76">
        <v>55249</v>
      </c>
      <c r="V25" s="14">
        <f>P25/O25</f>
        <v>117.5625</v>
      </c>
      <c r="W25" s="74">
        <f>SUM(U25,P25)</f>
        <v>57130</v>
      </c>
      <c r="X25" s="74">
        <v>9956</v>
      </c>
      <c r="Y25" s="75">
        <f>SUM(X25,R25)</f>
        <v>10287</v>
      </c>
    </row>
    <row r="26" spans="1:25" ht="12.75" customHeight="1">
      <c r="A26" s="72">
        <v>13</v>
      </c>
      <c r="B26" s="72">
        <v>12</v>
      </c>
      <c r="C26" s="4" t="s">
        <v>56</v>
      </c>
      <c r="D26" s="4" t="s">
        <v>57</v>
      </c>
      <c r="E26" s="15" t="s">
        <v>51</v>
      </c>
      <c r="F26" s="15" t="s">
        <v>42</v>
      </c>
      <c r="G26" s="37">
        <v>9</v>
      </c>
      <c r="H26" s="37">
        <v>24</v>
      </c>
      <c r="I26" s="14">
        <v>1246</v>
      </c>
      <c r="J26" s="14">
        <v>1132</v>
      </c>
      <c r="K26" s="22">
        <v>232</v>
      </c>
      <c r="L26" s="22">
        <v>208</v>
      </c>
      <c r="M26" s="64">
        <f>(I26/J26*100)-100</f>
        <v>10.070671378091873</v>
      </c>
      <c r="N26" s="14">
        <f>I26/H26</f>
        <v>51.916666666666664</v>
      </c>
      <c r="O26" s="37">
        <v>24</v>
      </c>
      <c r="P26" s="22">
        <v>1653</v>
      </c>
      <c r="Q26" s="22">
        <v>2832</v>
      </c>
      <c r="R26" s="22">
        <v>301</v>
      </c>
      <c r="S26" s="22">
        <v>615</v>
      </c>
      <c r="T26" s="64">
        <f>(P26/Q26*100)-100</f>
        <v>-41.631355932203384</v>
      </c>
      <c r="U26" s="76">
        <v>84360</v>
      </c>
      <c r="V26" s="14">
        <f>P26/O26</f>
        <v>68.875</v>
      </c>
      <c r="W26" s="74">
        <f>SUM(U26,P26)</f>
        <v>86013</v>
      </c>
      <c r="X26" s="74">
        <v>15911</v>
      </c>
      <c r="Y26" s="75">
        <f>SUM(X26,R26)</f>
        <v>16212</v>
      </c>
    </row>
    <row r="27" spans="1:25" ht="12.75">
      <c r="A27" s="72">
        <v>14</v>
      </c>
      <c r="B27" s="72">
        <v>15</v>
      </c>
      <c r="C27" s="89" t="s">
        <v>64</v>
      </c>
      <c r="D27" s="89" t="s">
        <v>64</v>
      </c>
      <c r="E27" s="15" t="s">
        <v>51</v>
      </c>
      <c r="F27" s="15" t="s">
        <v>42</v>
      </c>
      <c r="G27" s="37">
        <v>6</v>
      </c>
      <c r="H27" s="37">
        <v>1</v>
      </c>
      <c r="I27" s="24">
        <v>957</v>
      </c>
      <c r="J27" s="24">
        <v>741</v>
      </c>
      <c r="K27" s="14">
        <v>203</v>
      </c>
      <c r="L27" s="14">
        <v>161</v>
      </c>
      <c r="M27" s="64">
        <f>(I27/J27*100)-100</f>
        <v>29.14979757085021</v>
      </c>
      <c r="N27" s="14">
        <f>I27/H27</f>
        <v>957</v>
      </c>
      <c r="O27" s="37">
        <v>1</v>
      </c>
      <c r="P27" s="14">
        <v>1558</v>
      </c>
      <c r="Q27" s="14">
        <v>1860</v>
      </c>
      <c r="R27" s="14">
        <v>334</v>
      </c>
      <c r="S27" s="14">
        <v>428</v>
      </c>
      <c r="T27" s="64">
        <f>(P27/Q27*100)-100</f>
        <v>-16.236559139784944</v>
      </c>
      <c r="U27" s="97">
        <v>35316</v>
      </c>
      <c r="V27" s="14">
        <f>P27/O27</f>
        <v>1558</v>
      </c>
      <c r="W27" s="74">
        <f>SUM(U27,P27)</f>
        <v>36874</v>
      </c>
      <c r="X27" s="76">
        <v>7859</v>
      </c>
      <c r="Y27" s="75">
        <f>SUM(X27,R27)</f>
        <v>8193</v>
      </c>
    </row>
    <row r="28" spans="1:25" ht="12.75">
      <c r="A28" s="72">
        <v>15</v>
      </c>
      <c r="B28" s="72">
        <v>13</v>
      </c>
      <c r="C28" s="4" t="s">
        <v>81</v>
      </c>
      <c r="D28" s="4" t="s">
        <v>81</v>
      </c>
      <c r="E28" s="15" t="s">
        <v>82</v>
      </c>
      <c r="F28" s="15" t="s">
        <v>52</v>
      </c>
      <c r="G28" s="37">
        <v>3</v>
      </c>
      <c r="H28" s="37">
        <v>2</v>
      </c>
      <c r="I28" s="24">
        <v>1006</v>
      </c>
      <c r="J28" s="24">
        <v>1124</v>
      </c>
      <c r="K28" s="14">
        <v>213</v>
      </c>
      <c r="L28" s="14">
        <v>253</v>
      </c>
      <c r="M28" s="64">
        <f>(I28/J28*100)-100</f>
        <v>-10.4982206405694</v>
      </c>
      <c r="N28" s="14">
        <f>I28/H28</f>
        <v>503</v>
      </c>
      <c r="O28" s="73">
        <v>2</v>
      </c>
      <c r="P28" s="14">
        <v>1534</v>
      </c>
      <c r="Q28" s="14">
        <v>1924</v>
      </c>
      <c r="R28" s="14">
        <v>333</v>
      </c>
      <c r="S28" s="14">
        <v>440</v>
      </c>
      <c r="T28" s="64">
        <f>(P28/Q28*100)-100</f>
        <v>-20.270270270270274</v>
      </c>
      <c r="U28" s="74">
        <v>4676</v>
      </c>
      <c r="V28" s="14">
        <f>P28/O28</f>
        <v>767</v>
      </c>
      <c r="W28" s="74">
        <f>SUM(U28,P28)</f>
        <v>6210</v>
      </c>
      <c r="X28" s="74">
        <v>1077</v>
      </c>
      <c r="Y28" s="75">
        <f>SUM(X28,R28)</f>
        <v>1410</v>
      </c>
    </row>
    <row r="29" spans="1:25" ht="12.75">
      <c r="A29" s="72">
        <v>16</v>
      </c>
      <c r="B29" s="72">
        <v>18</v>
      </c>
      <c r="C29" s="4" t="s">
        <v>59</v>
      </c>
      <c r="D29" s="4" t="s">
        <v>58</v>
      </c>
      <c r="E29" s="15" t="s">
        <v>46</v>
      </c>
      <c r="F29" s="15" t="s">
        <v>42</v>
      </c>
      <c r="G29" s="37">
        <v>8</v>
      </c>
      <c r="H29" s="37">
        <v>6</v>
      </c>
      <c r="I29" s="24">
        <v>664</v>
      </c>
      <c r="J29" s="24">
        <v>701</v>
      </c>
      <c r="K29" s="24">
        <v>109</v>
      </c>
      <c r="L29" s="24">
        <v>120</v>
      </c>
      <c r="M29" s="64">
        <f>(I29/J29*100)-100</f>
        <v>-5.278174037089869</v>
      </c>
      <c r="N29" s="14">
        <f>I29/H29</f>
        <v>110.66666666666667</v>
      </c>
      <c r="O29" s="38">
        <v>6</v>
      </c>
      <c r="P29" s="14">
        <v>1029</v>
      </c>
      <c r="Q29" s="14">
        <v>1085</v>
      </c>
      <c r="R29" s="14">
        <v>171</v>
      </c>
      <c r="S29" s="14">
        <v>193</v>
      </c>
      <c r="T29" s="64">
        <f>(P29/Q29*100)-100</f>
        <v>-5.161290322580641</v>
      </c>
      <c r="U29" s="90">
        <v>28803</v>
      </c>
      <c r="V29" s="14">
        <f>P29/O29</f>
        <v>171.5</v>
      </c>
      <c r="W29" s="74">
        <f>SUM(U29,P29)</f>
        <v>29832</v>
      </c>
      <c r="X29" s="74">
        <v>5321</v>
      </c>
      <c r="Y29" s="75">
        <f>SUM(X29,R29)</f>
        <v>5492</v>
      </c>
    </row>
    <row r="30" spans="1:25" ht="12.75">
      <c r="A30" s="72">
        <v>17</v>
      </c>
      <c r="B30" s="72">
        <v>19</v>
      </c>
      <c r="C30" s="4" t="s">
        <v>54</v>
      </c>
      <c r="D30" s="4" t="s">
        <v>55</v>
      </c>
      <c r="E30" s="15" t="s">
        <v>46</v>
      </c>
      <c r="F30" s="15" t="s">
        <v>52</v>
      </c>
      <c r="G30" s="37">
        <v>9</v>
      </c>
      <c r="H30" s="37">
        <v>9</v>
      </c>
      <c r="I30" s="98">
        <v>449</v>
      </c>
      <c r="J30" s="98">
        <v>591</v>
      </c>
      <c r="K30" s="99">
        <v>69</v>
      </c>
      <c r="L30" s="99">
        <v>92</v>
      </c>
      <c r="M30" s="64">
        <f>(I30/J30*100)-100</f>
        <v>-24.02707275803722</v>
      </c>
      <c r="N30" s="14">
        <f>I30/H30</f>
        <v>49.888888888888886</v>
      </c>
      <c r="O30" s="73">
        <v>9</v>
      </c>
      <c r="P30" s="14">
        <v>851</v>
      </c>
      <c r="Q30" s="14">
        <v>964</v>
      </c>
      <c r="R30" s="14">
        <v>135</v>
      </c>
      <c r="S30" s="14">
        <v>164</v>
      </c>
      <c r="T30" s="64">
        <f>(P30/Q30*100)-100</f>
        <v>-11.721991701244818</v>
      </c>
      <c r="U30" s="74">
        <v>63829</v>
      </c>
      <c r="V30" s="14">
        <f>P30/O30</f>
        <v>94.55555555555556</v>
      </c>
      <c r="W30" s="74">
        <f>SUM(U30,P30)</f>
        <v>64680</v>
      </c>
      <c r="X30" s="74">
        <v>12232</v>
      </c>
      <c r="Y30" s="75">
        <f>SUM(X30,R30)</f>
        <v>12367</v>
      </c>
    </row>
    <row r="31" spans="1:25" ht="12.75">
      <c r="A31" s="72">
        <v>18</v>
      </c>
      <c r="B31" s="72">
        <v>17</v>
      </c>
      <c r="C31" s="96" t="s">
        <v>60</v>
      </c>
      <c r="D31" s="4" t="s">
        <v>60</v>
      </c>
      <c r="E31" s="15" t="s">
        <v>46</v>
      </c>
      <c r="F31" s="15" t="s">
        <v>36</v>
      </c>
      <c r="G31" s="37">
        <v>10</v>
      </c>
      <c r="H31" s="37">
        <v>10</v>
      </c>
      <c r="I31" s="24">
        <v>470</v>
      </c>
      <c r="J31" s="24">
        <v>781</v>
      </c>
      <c r="K31" s="98">
        <v>85</v>
      </c>
      <c r="L31" s="98">
        <v>131</v>
      </c>
      <c r="M31" s="64">
        <f>(I31/J31*100)-100</f>
        <v>-39.820742637644045</v>
      </c>
      <c r="N31" s="14">
        <f>I31/H31</f>
        <v>47</v>
      </c>
      <c r="O31" s="37">
        <v>10</v>
      </c>
      <c r="P31" s="22">
        <v>745</v>
      </c>
      <c r="Q31" s="22">
        <v>1497</v>
      </c>
      <c r="R31" s="22">
        <v>136</v>
      </c>
      <c r="S31" s="22">
        <v>274</v>
      </c>
      <c r="T31" s="64">
        <f>(P31/Q31*100)-100</f>
        <v>-50.233800935203746</v>
      </c>
      <c r="U31" s="90">
        <v>93628</v>
      </c>
      <c r="V31" s="14">
        <f>P31/O31</f>
        <v>74.5</v>
      </c>
      <c r="W31" s="74">
        <f>SUM(U31,P31)</f>
        <v>94373</v>
      </c>
      <c r="X31" s="74">
        <v>18726</v>
      </c>
      <c r="Y31" s="75">
        <f>SUM(X31,R31)</f>
        <v>18862</v>
      </c>
    </row>
    <row r="32" spans="1:25" ht="12.75">
      <c r="A32" s="72">
        <v>19</v>
      </c>
      <c r="B32" s="72">
        <v>16</v>
      </c>
      <c r="C32" s="4" t="s">
        <v>71</v>
      </c>
      <c r="D32" s="4" t="s">
        <v>72</v>
      </c>
      <c r="E32" s="15" t="s">
        <v>46</v>
      </c>
      <c r="F32" s="15" t="s">
        <v>47</v>
      </c>
      <c r="G32" s="37">
        <v>4</v>
      </c>
      <c r="H32" s="37">
        <v>9</v>
      </c>
      <c r="I32" s="14">
        <v>447</v>
      </c>
      <c r="J32" s="14">
        <v>756</v>
      </c>
      <c r="K32" s="94">
        <v>74</v>
      </c>
      <c r="L32" s="94">
        <v>134</v>
      </c>
      <c r="M32" s="64">
        <f>(I32/J32*100)-100</f>
        <v>-40.87301587301587</v>
      </c>
      <c r="N32" s="14">
        <f>I32/H32</f>
        <v>49.666666666666664</v>
      </c>
      <c r="O32" s="38">
        <v>9</v>
      </c>
      <c r="P32" s="14">
        <v>645</v>
      </c>
      <c r="Q32" s="14">
        <v>1719</v>
      </c>
      <c r="R32" s="14">
        <v>112</v>
      </c>
      <c r="S32" s="14">
        <v>342</v>
      </c>
      <c r="T32" s="64">
        <f>(P32/Q32*100)-100</f>
        <v>-62.47818499127399</v>
      </c>
      <c r="U32" s="90">
        <v>8180</v>
      </c>
      <c r="V32" s="14">
        <f>P32/O32</f>
        <v>71.66666666666667</v>
      </c>
      <c r="W32" s="74">
        <f>SUM(U32,P32)</f>
        <v>8825</v>
      </c>
      <c r="X32" s="74">
        <v>1528</v>
      </c>
      <c r="Y32" s="75">
        <f>SUM(X32,R32)</f>
        <v>1640</v>
      </c>
    </row>
    <row r="33" spans="1:25" ht="13.5" thickBot="1">
      <c r="A33" s="72">
        <v>20</v>
      </c>
      <c r="B33" s="72">
        <v>14</v>
      </c>
      <c r="C33" s="89" t="s">
        <v>78</v>
      </c>
      <c r="D33" s="89" t="s">
        <v>79</v>
      </c>
      <c r="E33" s="15" t="s">
        <v>46</v>
      </c>
      <c r="F33" s="15" t="s">
        <v>80</v>
      </c>
      <c r="G33" s="37">
        <v>3</v>
      </c>
      <c r="H33" s="37">
        <v>6</v>
      </c>
      <c r="I33" s="14">
        <v>313</v>
      </c>
      <c r="J33" s="14">
        <v>940</v>
      </c>
      <c r="K33" s="14">
        <v>85</v>
      </c>
      <c r="L33" s="14">
        <v>256</v>
      </c>
      <c r="M33" s="64">
        <f>(I33/J33*100)-100</f>
        <v>-66.70212765957447</v>
      </c>
      <c r="N33" s="14">
        <f>I33/H33</f>
        <v>52.166666666666664</v>
      </c>
      <c r="O33" s="73">
        <v>6</v>
      </c>
      <c r="P33" s="14">
        <v>578</v>
      </c>
      <c r="Q33" s="14">
        <v>1910</v>
      </c>
      <c r="R33" s="14">
        <v>154</v>
      </c>
      <c r="S33" s="14">
        <v>504</v>
      </c>
      <c r="T33" s="64">
        <f>(P33/Q33*100)-100</f>
        <v>-69.73821989528795</v>
      </c>
      <c r="U33" s="84">
        <v>6404</v>
      </c>
      <c r="V33" s="14">
        <f>P33/O33</f>
        <v>96.33333333333333</v>
      </c>
      <c r="W33" s="74">
        <f>SUM(U33,P33)</f>
        <v>6982</v>
      </c>
      <c r="X33" s="84">
        <v>1723</v>
      </c>
      <c r="Y33" s="75">
        <f>SUM(X33,R33)</f>
        <v>1877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216</v>
      </c>
      <c r="I34" s="31">
        <f>SUM(I14:I33)</f>
        <v>119683</v>
      </c>
      <c r="J34" s="31">
        <f>SUM(J14:J33)</f>
        <v>132774</v>
      </c>
      <c r="K34" s="31">
        <f>SUM(K14:K33)</f>
        <v>20823</v>
      </c>
      <c r="L34" s="31">
        <f>SUM(L14:L33)</f>
        <v>23285</v>
      </c>
      <c r="M34" s="68">
        <f>(I34/J34*100)-100</f>
        <v>-9.859611068432073</v>
      </c>
      <c r="N34" s="32">
        <f>I34/H34</f>
        <v>554.0879629629629</v>
      </c>
      <c r="O34" s="34">
        <f>SUM(O14:O33)</f>
        <v>216</v>
      </c>
      <c r="P34" s="31">
        <f>SUM(P14:P33)</f>
        <v>163177</v>
      </c>
      <c r="Q34" s="31">
        <v>348995</v>
      </c>
      <c r="R34" s="31">
        <f>SUM(R14:R33)</f>
        <v>29139</v>
      </c>
      <c r="S34" s="31">
        <v>70166</v>
      </c>
      <c r="T34" s="68">
        <f>(P34/Q34*100)-100</f>
        <v>-53.24374274703076</v>
      </c>
      <c r="U34" s="31">
        <f>SUM(U14:U33)</f>
        <v>1050512</v>
      </c>
      <c r="V34" s="86">
        <f>P34/O34</f>
        <v>755.449074074074</v>
      </c>
      <c r="W34" s="88">
        <f>SUM(U34,P34)</f>
        <v>1213689</v>
      </c>
      <c r="X34" s="87">
        <f>SUM(X14:X33)</f>
        <v>198959</v>
      </c>
      <c r="Y34" s="35">
        <f>SUM(Y14:Y33)</f>
        <v>228098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02 - May</v>
      </c>
      <c r="L4" s="20"/>
      <c r="M4" s="62" t="str">
        <f>'WEEKLY COMPETITIVE REPORT'!M4</f>
        <v>04 -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01 - May</v>
      </c>
      <c r="L5" s="7"/>
      <c r="M5" s="63" t="str">
        <f>'WEEKLY COMPETITIVE REPORT'!M5</f>
        <v>07 -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41767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RIO 2</v>
      </c>
      <c r="D14" s="4" t="str">
        <f>'WEEKLY COMPETITIVE REPORT'!D14</f>
        <v>RIO 2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4</v>
      </c>
      <c r="H14" s="37">
        <f>'WEEKLY COMPETITIVE REPORT'!H14</f>
        <v>23</v>
      </c>
      <c r="I14" s="14">
        <f>'WEEKLY COMPETITIVE REPORT'!I14/Y4</f>
        <v>50247.44263201548</v>
      </c>
      <c r="J14" s="14">
        <f>'WEEKLY COMPETITIVE REPORT'!J14/Y4</f>
        <v>44594.968205695324</v>
      </c>
      <c r="K14" s="22">
        <f>'WEEKLY COMPETITIVE REPORT'!K14</f>
        <v>6383</v>
      </c>
      <c r="L14" s="22">
        <f>'WEEKLY COMPETITIVE REPORT'!L14</f>
        <v>5693</v>
      </c>
      <c r="M14" s="64">
        <f>'WEEKLY COMPETITIVE REPORT'!M14</f>
        <v>12.675139491630503</v>
      </c>
      <c r="N14" s="14">
        <f aca="true" t="shared" si="0" ref="N14:N20">I14/H14</f>
        <v>2184.6714187832818</v>
      </c>
      <c r="O14" s="37">
        <f>'WEEKLY COMPETITIVE REPORT'!O14</f>
        <v>23</v>
      </c>
      <c r="P14" s="14">
        <f>'WEEKLY COMPETITIVE REPORT'!P14/Y4</f>
        <v>62314.072435720205</v>
      </c>
      <c r="Q14" s="14">
        <f>'WEEKLY COMPETITIVE REPORT'!Q14/Y4</f>
        <v>90512.85595797622</v>
      </c>
      <c r="R14" s="22">
        <f>'WEEKLY COMPETITIVE REPORT'!R14</f>
        <v>8018</v>
      </c>
      <c r="S14" s="22">
        <f>'WEEKLY COMPETITIVE REPORT'!S14</f>
        <v>13018</v>
      </c>
      <c r="T14" s="64">
        <f>'WEEKLY COMPETITIVE REPORT'!T14</f>
        <v>-31.154451181330842</v>
      </c>
      <c r="U14" s="14">
        <f>'WEEKLY COMPETITIVE REPORT'!U14/Y4</f>
        <v>320720.21011888306</v>
      </c>
      <c r="V14" s="14">
        <f aca="true" t="shared" si="1" ref="V14:V20">P14/O14</f>
        <v>2709.3074972052264</v>
      </c>
      <c r="W14" s="25">
        <f aca="true" t="shared" si="2" ref="W14:W20">P14+U14</f>
        <v>383034.28255460324</v>
      </c>
      <c r="X14" s="22">
        <f>'WEEKLY COMPETITIVE REPORT'!X14</f>
        <v>43098</v>
      </c>
      <c r="Y14" s="56">
        <f>'WEEKLY COMPETITIVE REPORT'!Y14</f>
        <v>51116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OTHER WOMAN</v>
      </c>
      <c r="D15" s="4" t="str">
        <f>'WEEKLY COMPETITIVE REPORT'!D15</f>
        <v>MAŠČEVANJE V VISKOIH PETAH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9</v>
      </c>
      <c r="I15" s="14">
        <f>'WEEKLY COMPETITIVE REPORT'!I15/Y4</f>
        <v>33263.754492673484</v>
      </c>
      <c r="J15" s="14">
        <f>'WEEKLY COMPETITIVE REPORT'!J15/Y4</f>
        <v>43334.25490738181</v>
      </c>
      <c r="K15" s="22">
        <f>'WEEKLY COMPETITIVE REPORT'!K15</f>
        <v>4218</v>
      </c>
      <c r="L15" s="22">
        <f>'WEEKLY COMPETITIVE REPORT'!L15</f>
        <v>5532</v>
      </c>
      <c r="M15" s="64">
        <f>'WEEKLY COMPETITIVE REPORT'!M15</f>
        <v>-23.23912211305347</v>
      </c>
      <c r="N15" s="14">
        <f t="shared" si="0"/>
        <v>3695.972721408165</v>
      </c>
      <c r="O15" s="37">
        <f>'WEEKLY COMPETITIVE REPORT'!O15</f>
        <v>9</v>
      </c>
      <c r="P15" s="14">
        <f>'WEEKLY COMPETITIVE REPORT'!P15/Y4</f>
        <v>48428.25546032623</v>
      </c>
      <c r="Q15" s="14">
        <f>'WEEKLY COMPETITIVE REPORT'!Q15/Y4</f>
        <v>80517.00304119436</v>
      </c>
      <c r="R15" s="22">
        <f>'WEEKLY COMPETITIVE REPORT'!R15</f>
        <v>6440</v>
      </c>
      <c r="S15" s="22">
        <f>'WEEKLY COMPETITIVE REPORT'!S15</f>
        <v>11648</v>
      </c>
      <c r="T15" s="64">
        <f>'WEEKLY COMPETITIVE REPORT'!T15</f>
        <v>-39.853380489647364</v>
      </c>
      <c r="U15" s="14">
        <f>'WEEKLY COMPETITIVE REPORT'!U15/Y4</f>
        <v>80517.00304119436</v>
      </c>
      <c r="V15" s="14">
        <f t="shared" si="1"/>
        <v>5380.917273369581</v>
      </c>
      <c r="W15" s="25">
        <f t="shared" si="2"/>
        <v>128945.25850152058</v>
      </c>
      <c r="X15" s="22">
        <f>'WEEKLY COMPETITIVE REPORT'!X15</f>
        <v>11648</v>
      </c>
      <c r="Y15" s="56">
        <f>'WEEKLY COMPETITIVE REPORT'!Y15</f>
        <v>18088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AMAZING SPIDER-MAN 2</v>
      </c>
      <c r="D16" s="4" t="str">
        <f>'WEEKLY COMPETITIVE REPORT'!D16</f>
        <v>NEVERJETNI SPIDER-MAN 2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2</v>
      </c>
      <c r="H16" s="37">
        <f>'WEEKLY COMPETITIVE REPORT'!H16</f>
        <v>24</v>
      </c>
      <c r="I16" s="14">
        <f>'WEEKLY COMPETITIVE REPORT'!I16/Y4</f>
        <v>26371.302184130494</v>
      </c>
      <c r="J16" s="14">
        <f>'WEEKLY COMPETITIVE REPORT'!J16/Y4</f>
        <v>34617.08598285872</v>
      </c>
      <c r="K16" s="22">
        <f>'WEEKLY COMPETITIVE REPORT'!K16</f>
        <v>3095</v>
      </c>
      <c r="L16" s="22">
        <f>'WEEKLY COMPETITIVE REPORT'!L16</f>
        <v>4047</v>
      </c>
      <c r="M16" s="64">
        <f>'WEEKLY COMPETITIVE REPORT'!M16</f>
        <v>-23.819982429518404</v>
      </c>
      <c r="N16" s="14">
        <f t="shared" si="0"/>
        <v>1098.8042576721039</v>
      </c>
      <c r="O16" s="37">
        <f>'WEEKLY COMPETITIVE REPORT'!O16</f>
        <v>24</v>
      </c>
      <c r="P16" s="14">
        <f>'WEEKLY COMPETITIVE REPORT'!P16/Y4</f>
        <v>36761.12800663533</v>
      </c>
      <c r="Q16" s="14">
        <f>'WEEKLY COMPETITIVE REPORT'!Q16/Y4</f>
        <v>57475.808681227536</v>
      </c>
      <c r="R16" s="22">
        <f>'WEEKLY COMPETITIVE REPORT'!R16</f>
        <v>4427</v>
      </c>
      <c r="S16" s="22">
        <f>'WEEKLY COMPETITIVE REPORT'!S16</f>
        <v>7657</v>
      </c>
      <c r="T16" s="64">
        <f>'WEEKLY COMPETITIVE REPORT'!T16</f>
        <v>-36.04069459810477</v>
      </c>
      <c r="U16" s="14">
        <f>'WEEKLY COMPETITIVE REPORT'!U16/Y4</f>
        <v>58838.81669892176</v>
      </c>
      <c r="V16" s="14">
        <f t="shared" si="1"/>
        <v>1531.7136669431386</v>
      </c>
      <c r="W16" s="25">
        <f t="shared" si="2"/>
        <v>95599.94470555708</v>
      </c>
      <c r="X16" s="22">
        <f>'WEEKLY COMPETITIVE REPORT'!X16</f>
        <v>7809</v>
      </c>
      <c r="Y16" s="56">
        <f>'WEEKLY COMPETITIVE REPORT'!Y16</f>
        <v>12236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NOAH</v>
      </c>
      <c r="D17" s="4" t="str">
        <f>'WEEKLY COMPETITIVE REPORT'!D17</f>
        <v>NOE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5</v>
      </c>
      <c r="H17" s="37">
        <f>'WEEKLY COMPETITIVE REPORT'!H17</f>
        <v>10</v>
      </c>
      <c r="I17" s="14">
        <f>'WEEKLY COMPETITIVE REPORT'!I17/Y4</f>
        <v>8667.403925905446</v>
      </c>
      <c r="J17" s="14">
        <f>'WEEKLY COMPETITIVE REPORT'!J17/Y4</f>
        <v>12019.629527232513</v>
      </c>
      <c r="K17" s="22">
        <f>'WEEKLY COMPETITIVE REPORT'!K17</f>
        <v>1040</v>
      </c>
      <c r="L17" s="22">
        <f>'WEEKLY COMPETITIVE REPORT'!L17</f>
        <v>1454</v>
      </c>
      <c r="M17" s="64">
        <f>'WEEKLY COMPETITIVE REPORT'!M17</f>
        <v>-27.889591719378956</v>
      </c>
      <c r="N17" s="14">
        <f t="shared" si="0"/>
        <v>866.7403925905446</v>
      </c>
      <c r="O17" s="37">
        <f>'WEEKLY COMPETITIVE REPORT'!O17</f>
        <v>10</v>
      </c>
      <c r="P17" s="14">
        <f>'WEEKLY COMPETITIVE REPORT'!P17/Y4</f>
        <v>12246.336743157312</v>
      </c>
      <c r="Q17" s="14">
        <f>'WEEKLY COMPETITIVE REPORT'!Q17/Y4</f>
        <v>20952.4467790987</v>
      </c>
      <c r="R17" s="22">
        <f>'WEEKLY COMPETITIVE REPORT'!R17</f>
        <v>1511</v>
      </c>
      <c r="S17" s="22">
        <f>'WEEKLY COMPETITIVE REPORT'!S17</f>
        <v>2817</v>
      </c>
      <c r="T17" s="64">
        <f>'WEEKLY COMPETITIVE REPORT'!T17</f>
        <v>-41.55175826350861</v>
      </c>
      <c r="U17" s="14">
        <f>'WEEKLY COMPETITIVE REPORT'!U17/Y4</f>
        <v>172625.10367708045</v>
      </c>
      <c r="V17" s="14">
        <f t="shared" si="1"/>
        <v>1224.6336743157312</v>
      </c>
      <c r="W17" s="25">
        <f t="shared" si="2"/>
        <v>184871.44042023775</v>
      </c>
      <c r="X17" s="22">
        <f>'WEEKLY COMPETITIVE REPORT'!X17</f>
        <v>22773</v>
      </c>
      <c r="Y17" s="56">
        <f>'WEEKLY COMPETITIVE REPORT'!Y17</f>
        <v>24284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TINKERBELL AND THE PIRATE FAIRY</v>
      </c>
      <c r="D18" s="4" t="str">
        <f>'WEEKLY COMPETITIVE REPORT'!D18</f>
        <v>ZVONČICA IN PIRATSKA VILA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3</v>
      </c>
      <c r="H18" s="37">
        <f>'WEEKLY COMPETITIVE REPORT'!H18</f>
        <v>9</v>
      </c>
      <c r="I18" s="14">
        <f>'WEEKLY COMPETITIVE REPORT'!I18/Y4</f>
        <v>9666.85098147636</v>
      </c>
      <c r="J18" s="14">
        <f>'WEEKLY COMPETITIVE REPORT'!J18/Y4</f>
        <v>7831.07547691457</v>
      </c>
      <c r="K18" s="22">
        <f>'WEEKLY COMPETITIVE REPORT'!K18</f>
        <v>1331</v>
      </c>
      <c r="L18" s="22">
        <f>'WEEKLY COMPETITIVE REPORT'!L18</f>
        <v>1145</v>
      </c>
      <c r="M18" s="64">
        <f>'WEEKLY COMPETITIVE REPORT'!M18</f>
        <v>23.442188879082096</v>
      </c>
      <c r="N18" s="14">
        <f t="shared" si="0"/>
        <v>1074.0945534973735</v>
      </c>
      <c r="O18" s="37">
        <f>'WEEKLY COMPETITIVE REPORT'!O18</f>
        <v>9</v>
      </c>
      <c r="P18" s="14">
        <f>'WEEKLY COMPETITIVE REPORT'!P18/Y4</f>
        <v>11508.155930329001</v>
      </c>
      <c r="Q18" s="14">
        <f>'WEEKLY COMPETITIVE REPORT'!Q18/Y4</f>
        <v>14795.410561238594</v>
      </c>
      <c r="R18" s="22">
        <f>'WEEKLY COMPETITIVE REPORT'!R18</f>
        <v>1600</v>
      </c>
      <c r="S18" s="22">
        <f>'WEEKLY COMPETITIVE REPORT'!S18</f>
        <v>2355</v>
      </c>
      <c r="T18" s="64">
        <f>'WEEKLY COMPETITIVE REPORT'!T18</f>
        <v>-22.218069700084087</v>
      </c>
      <c r="U18" s="14">
        <f>'WEEKLY COMPETITIVE REPORT'!U18/Y4</f>
        <v>34180.25988388167</v>
      </c>
      <c r="V18" s="14">
        <f t="shared" si="1"/>
        <v>1278.6839922587778</v>
      </c>
      <c r="W18" s="25">
        <f t="shared" si="2"/>
        <v>45688.415814210675</v>
      </c>
      <c r="X18" s="22">
        <f>'WEEKLY COMPETITIVE REPORT'!X18</f>
        <v>5138</v>
      </c>
      <c r="Y18" s="56">
        <f>'WEEKLY COMPETITIVE REPORT'!Y18</f>
        <v>6738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ATOMSKI ZDESNA</v>
      </c>
      <c r="D19" s="4" t="str">
        <f>'WEEKLY COMPETITIVE REPORT'!D19</f>
        <v>ATOMSKI Z DESNE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9</v>
      </c>
      <c r="I19" s="14">
        <f>'WEEKLY COMPETITIVE REPORT'!I19/Y4</f>
        <v>7713.574785734033</v>
      </c>
      <c r="J19" s="14">
        <f>'WEEKLY COMPETITIVE REPORT'!J19/Y4</f>
        <v>11495.714680674591</v>
      </c>
      <c r="K19" s="22">
        <f>'WEEKLY COMPETITIVE REPORT'!K19</f>
        <v>962</v>
      </c>
      <c r="L19" s="22">
        <f>'WEEKLY COMPETITIVE REPORT'!L19</f>
        <v>1445</v>
      </c>
      <c r="M19" s="64">
        <f>'WEEKLY COMPETITIVE REPORT'!M19</f>
        <v>-32.90043290043289</v>
      </c>
      <c r="N19" s="14">
        <f t="shared" si="0"/>
        <v>857.0638650815592</v>
      </c>
      <c r="O19" s="37">
        <f>'WEEKLY COMPETITIVE REPORT'!O19</f>
        <v>9</v>
      </c>
      <c r="P19" s="14">
        <f>'WEEKLY COMPETITIVE REPORT'!P19/Y4</f>
        <v>10855.681504008846</v>
      </c>
      <c r="Q19" s="14">
        <f>'WEEKLY COMPETITIVE REPORT'!Q19/Y4</f>
        <v>18529.167818634225</v>
      </c>
      <c r="R19" s="22">
        <f>'WEEKLY COMPETITIVE REPORT'!R19</f>
        <v>1401</v>
      </c>
      <c r="S19" s="22">
        <f>'WEEKLY COMPETITIVE REPORT'!S19</f>
        <v>2536</v>
      </c>
      <c r="T19" s="64">
        <f>'WEEKLY COMPETITIVE REPORT'!T19</f>
        <v>-41.41301104148015</v>
      </c>
      <c r="U19" s="14">
        <f>'WEEKLY COMPETITIVE REPORT'!U19/Y4</f>
        <v>18529.167818634225</v>
      </c>
      <c r="V19" s="14">
        <f t="shared" si="1"/>
        <v>1206.1868337787607</v>
      </c>
      <c r="W19" s="25">
        <f t="shared" si="2"/>
        <v>29384.849322643073</v>
      </c>
      <c r="X19" s="22">
        <f>'WEEKLY COMPETITIVE REPORT'!X19</f>
        <v>2536</v>
      </c>
      <c r="Y19" s="56">
        <f>'WEEKLY COMPETITIVE REPORT'!Y19</f>
        <v>3937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FADING GIGOLO</v>
      </c>
      <c r="D20" s="4" t="str">
        <f>'WEEKLY COMPETITIVE REPORT'!D20</f>
        <v>SIVOLASI ŽIGOLO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1</v>
      </c>
      <c r="H20" s="37">
        <f>'WEEKLY COMPETITIVE REPORT'!H20</f>
        <v>10</v>
      </c>
      <c r="I20" s="14">
        <f>'WEEKLY COMPETITIVE REPORT'!I20/Y4</f>
        <v>7167.542162012717</v>
      </c>
      <c r="J20" s="14">
        <f>'WEEKLY COMPETITIVE REPORT'!J20/Y4</f>
        <v>0</v>
      </c>
      <c r="K20" s="22">
        <f>'WEEKLY COMPETITIVE REPORT'!K20</f>
        <v>907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716.7542162012717</v>
      </c>
      <c r="O20" s="37">
        <f>'WEEKLY COMPETITIVE REPORT'!O20</f>
        <v>10</v>
      </c>
      <c r="P20" s="14">
        <f>'WEEKLY COMPETITIVE REPORT'!P20/Y4</f>
        <v>10832.18136577274</v>
      </c>
      <c r="Q20" s="14">
        <f>'WEEKLY COMPETITIVE REPORT'!Q20/Y4</f>
        <v>0</v>
      </c>
      <c r="R20" s="22">
        <f>'WEEKLY COMPETITIVE REPORT'!R20</f>
        <v>1433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1083.218136577274</v>
      </c>
      <c r="W20" s="25">
        <f t="shared" si="2"/>
        <v>10832.18136577274</v>
      </c>
      <c r="X20" s="22">
        <f>'WEEKLY COMPETITIVE REPORT'!X20</f>
        <v>0</v>
      </c>
      <c r="Y20" s="56">
        <f>'WEEKLY COMPETITIVE REPORT'!Y20</f>
        <v>1433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NEED FOR SPEED</v>
      </c>
      <c r="D21" s="4" t="str">
        <f>'WEEKLY COMPETITIVE REPORT'!D21</f>
        <v>NEED FOR SPEED: ŽELJA PO HITROSTI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7</v>
      </c>
      <c r="H21" s="37">
        <f>'WEEKLY COMPETITIVE REPORT'!H21</f>
        <v>10</v>
      </c>
      <c r="I21" s="14">
        <f>'WEEKLY COMPETITIVE REPORT'!I21/Y4</f>
        <v>3475.2557367984514</v>
      </c>
      <c r="J21" s="14">
        <f>'WEEKLY COMPETITIVE REPORT'!J21/Y4</f>
        <v>4628.14487144042</v>
      </c>
      <c r="K21" s="22">
        <f>'WEEKLY COMPETITIVE REPORT'!K21</f>
        <v>415</v>
      </c>
      <c r="L21" s="22">
        <f>'WEEKLY COMPETITIVE REPORT'!L21</f>
        <v>627</v>
      </c>
      <c r="M21" s="64">
        <f>'WEEKLY COMPETITIVE REPORT'!M21</f>
        <v>-24.910394265232966</v>
      </c>
      <c r="N21" s="14">
        <f aca="true" t="shared" si="3" ref="N21:N33">I21/H21</f>
        <v>347.52557367984514</v>
      </c>
      <c r="O21" s="37">
        <f>'WEEKLY COMPETITIVE REPORT'!O21</f>
        <v>10</v>
      </c>
      <c r="P21" s="14">
        <f>'WEEKLY COMPETITIVE REPORT'!P21/Y4</f>
        <v>5000</v>
      </c>
      <c r="Q21" s="14">
        <f>'WEEKLY COMPETITIVE REPORT'!Q21/Y4</f>
        <v>7869.781586950511</v>
      </c>
      <c r="R21" s="22">
        <f>'WEEKLY COMPETITIVE REPORT'!R21</f>
        <v>605</v>
      </c>
      <c r="S21" s="22">
        <f>'WEEKLY COMPETITIVE REPORT'!S21</f>
        <v>1099</v>
      </c>
      <c r="T21" s="64">
        <f>'WEEKLY COMPETITIVE REPORT'!T21</f>
        <v>-36.46583523625505</v>
      </c>
      <c r="U21" s="14">
        <f>'WEEKLY COMPETITIVE REPORT'!U21/Y4</f>
        <v>145031.79430467237</v>
      </c>
      <c r="V21" s="14">
        <f aca="true" t="shared" si="4" ref="V21:V33">P21/O21</f>
        <v>500</v>
      </c>
      <c r="W21" s="25">
        <f aca="true" t="shared" si="5" ref="W21:W33">P21+U21</f>
        <v>150031.79430467237</v>
      </c>
      <c r="X21" s="22">
        <f>'WEEKLY COMPETITIVE REPORT'!X21</f>
        <v>18592</v>
      </c>
      <c r="Y21" s="56">
        <f>'WEEKLY COMPETITIVE REPORT'!Y21</f>
        <v>19197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MINISCULE</v>
      </c>
      <c r="D22" s="4" t="str">
        <f>'WEEKLY COMPETITIVE REPORT'!D22</f>
        <v>DROBIŽKI</v>
      </c>
      <c r="E22" s="4" t="str">
        <f>'WEEKLY COMPETITIVE REPORT'!E22</f>
        <v>IND</v>
      </c>
      <c r="F22" s="4" t="str">
        <f>'WEEKLY COMPETITIVE REPORT'!F22</f>
        <v>Karantanija</v>
      </c>
      <c r="G22" s="37">
        <f>'WEEKLY COMPETITIVE REPORT'!G22</f>
        <v>2</v>
      </c>
      <c r="H22" s="37">
        <f>'WEEKLY COMPETITIVE REPORT'!H22</f>
        <v>9</v>
      </c>
      <c r="I22" s="14">
        <f>'WEEKLY COMPETITIVE REPORT'!I22/Y4</f>
        <v>3603.8153165606855</v>
      </c>
      <c r="J22" s="14">
        <f>'WEEKLY COMPETITIVE REPORT'!J22/Y4</f>
        <v>3277.578103400608</v>
      </c>
      <c r="K22" s="22">
        <f>'WEEKLY COMPETITIVE REPORT'!K22</f>
        <v>491</v>
      </c>
      <c r="L22" s="22">
        <f>'WEEKLY COMPETITIVE REPORT'!L22</f>
        <v>473</v>
      </c>
      <c r="M22" s="64">
        <f>'WEEKLY COMPETITIVE REPORT'!M22</f>
        <v>9.953606073386752</v>
      </c>
      <c r="N22" s="14">
        <f t="shared" si="3"/>
        <v>400.4239240622984</v>
      </c>
      <c r="O22" s="37">
        <f>'WEEKLY COMPETITIVE REPORT'!O22</f>
        <v>9</v>
      </c>
      <c r="P22" s="14">
        <f>'WEEKLY COMPETITIVE REPORT'!P22/Y4</f>
        <v>4440.143765551562</v>
      </c>
      <c r="Q22" s="14">
        <f>'WEEKLY COMPETITIVE REPORT'!Q22/Y4</f>
        <v>6964.335084324025</v>
      </c>
      <c r="R22" s="22">
        <f>'WEEKLY COMPETITIVE REPORT'!R22</f>
        <v>621</v>
      </c>
      <c r="S22" s="22">
        <f>'WEEKLY COMPETITIVE REPORT'!S22</f>
        <v>1141</v>
      </c>
      <c r="T22" s="64">
        <f>'WEEKLY COMPETITIVE REPORT'!T22</f>
        <v>-36.24454148471615</v>
      </c>
      <c r="U22" s="14">
        <f>'WEEKLY COMPETITIVE REPORT'!U22/Y4</f>
        <v>8754.492673486315</v>
      </c>
      <c r="V22" s="14">
        <f t="shared" si="4"/>
        <v>493.3493072835069</v>
      </c>
      <c r="W22" s="25">
        <f t="shared" si="5"/>
        <v>13194.636439037877</v>
      </c>
      <c r="X22" s="22">
        <f>'WEEKLY COMPETITIVE REPORT'!X22</f>
        <v>1543</v>
      </c>
      <c r="Y22" s="56">
        <f>'WEEKLY COMPETITIVE REPORT'!Y22</f>
        <v>2164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DIVERGENT</v>
      </c>
      <c r="D23" s="4" t="str">
        <f>'WEEKLY COMPETITIVE REPORT'!D23</f>
        <v>RAZCEPLJENI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6</v>
      </c>
      <c r="H23" s="37">
        <f>'WEEKLY COMPETITIVE REPORT'!H23</f>
        <v>11</v>
      </c>
      <c r="I23" s="14">
        <f>'WEEKLY COMPETITIVE REPORT'!I23/Y4</f>
        <v>3059.1650539120815</v>
      </c>
      <c r="J23" s="14">
        <f>'WEEKLY COMPETITIVE REPORT'!J23/Y4</f>
        <v>3682.60989770528</v>
      </c>
      <c r="K23" s="22">
        <f>'WEEKLY COMPETITIVE REPORT'!K23</f>
        <v>355</v>
      </c>
      <c r="L23" s="22">
        <f>'WEEKLY COMPETITIVE REPORT'!L23</f>
        <v>433</v>
      </c>
      <c r="M23" s="64">
        <f>'WEEKLY COMPETITIVE REPORT'!M23</f>
        <v>-16.929429429429433</v>
      </c>
      <c r="N23" s="14">
        <f t="shared" si="3"/>
        <v>278.1059139920074</v>
      </c>
      <c r="O23" s="37">
        <f>'WEEKLY COMPETITIVE REPORT'!O23</f>
        <v>11</v>
      </c>
      <c r="P23" s="14">
        <f>'WEEKLY COMPETITIVE REPORT'!P23/Y4</f>
        <v>4408.349460879182</v>
      </c>
      <c r="Q23" s="14">
        <f>'WEEKLY COMPETITIVE REPORT'!Q23/Y4</f>
        <v>7246.336743157312</v>
      </c>
      <c r="R23" s="22">
        <f>'WEEKLY COMPETITIVE REPORT'!R23</f>
        <v>527</v>
      </c>
      <c r="S23" s="22">
        <f>'WEEKLY COMPETITIVE REPORT'!S23</f>
        <v>932</v>
      </c>
      <c r="T23" s="64">
        <f>'WEEKLY COMPETITIVE REPORT'!T23</f>
        <v>-39.164441053033194</v>
      </c>
      <c r="U23" s="14">
        <f>'WEEKLY COMPETITIVE REPORT'!U23/Y4</f>
        <v>58480.7851810893</v>
      </c>
      <c r="V23" s="14">
        <f t="shared" si="4"/>
        <v>400.7590418981074</v>
      </c>
      <c r="W23" s="25">
        <f t="shared" si="5"/>
        <v>62889.13464196848</v>
      </c>
      <c r="X23" s="22">
        <f>'WEEKLY COMPETITIVE REPORT'!X23</f>
        <v>7512</v>
      </c>
      <c r="Y23" s="56">
        <f>'WEEKLY COMPETITIVE REPORT'!Y23</f>
        <v>8039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TRANSENDENCE</v>
      </c>
      <c r="D24" s="4" t="str">
        <f>'WEEKLY COMPETITIVE REPORT'!D24</f>
        <v>TRANSENDENCA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3</v>
      </c>
      <c r="H24" s="37">
        <f>'WEEKLY COMPETITIVE REPORT'!H24</f>
        <v>9</v>
      </c>
      <c r="I24" s="14">
        <f>'WEEKLY COMPETITIVE REPORT'!I24/Y4</f>
        <v>2818.63422726016</v>
      </c>
      <c r="J24" s="14">
        <f>'WEEKLY COMPETITIVE REPORT'!J24/Y4</f>
        <v>5440.973182195189</v>
      </c>
      <c r="K24" s="22">
        <f>'WEEKLY COMPETITIVE REPORT'!K24</f>
        <v>344</v>
      </c>
      <c r="L24" s="22">
        <f>'WEEKLY COMPETITIVE REPORT'!L24</f>
        <v>686</v>
      </c>
      <c r="M24" s="64">
        <f>'WEEKLY COMPETITIVE REPORT'!M24</f>
        <v>-48.19613821138211</v>
      </c>
      <c r="N24" s="14">
        <f t="shared" si="3"/>
        <v>313.18158080668445</v>
      </c>
      <c r="O24" s="37">
        <f>'WEEKLY COMPETITIVE REPORT'!O24</f>
        <v>9</v>
      </c>
      <c r="P24" s="14">
        <f>'WEEKLY COMPETITIVE REPORT'!P24/Y4</f>
        <v>4296.378213989494</v>
      </c>
      <c r="Q24" s="14">
        <f>'WEEKLY COMPETITIVE REPORT'!Q24/Y4</f>
        <v>9232.789604644733</v>
      </c>
      <c r="R24" s="22">
        <f>'WEEKLY COMPETITIVE REPORT'!R24</f>
        <v>549</v>
      </c>
      <c r="S24" s="22">
        <f>'WEEKLY COMPETITIVE REPORT'!S24</f>
        <v>1311</v>
      </c>
      <c r="T24" s="64">
        <f>'WEEKLY COMPETITIVE REPORT'!T24</f>
        <v>-53.46608773768528</v>
      </c>
      <c r="U24" s="14">
        <f>'WEEKLY COMPETITIVE REPORT'!U24/Y4</f>
        <v>28596.903511197124</v>
      </c>
      <c r="V24" s="14">
        <f t="shared" si="4"/>
        <v>477.37535710994376</v>
      </c>
      <c r="W24" s="25">
        <f t="shared" si="5"/>
        <v>32893.28172518662</v>
      </c>
      <c r="X24" s="22">
        <f>'WEEKLY COMPETITIVE REPORT'!X24</f>
        <v>3977</v>
      </c>
      <c r="Y24" s="56">
        <f>'WEEKLY COMPETITIVE REPORT'!Y24</f>
        <v>4526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CAPTAIN AMERICA: WINTER SOLDIER</v>
      </c>
      <c r="D25" s="4" t="str">
        <f>'WEEKLY COMPETITIVE REPORT'!D25</f>
        <v>STOTNIK AMERIKA: ZIMSKI VOJAK</v>
      </c>
      <c r="E25" s="4" t="str">
        <f>'WEEKLY COMPETITIVE REPORT'!E25</f>
        <v>BVI</v>
      </c>
      <c r="F25" s="4" t="str">
        <f>'WEEKLY COMPETITIVE REPORT'!F25</f>
        <v>CENEX</v>
      </c>
      <c r="G25" s="37">
        <f>'WEEKLY COMPETITIVE REPORT'!G25</f>
        <v>5</v>
      </c>
      <c r="H25" s="37">
        <f>'WEEKLY COMPETITIVE REPORT'!H25</f>
        <v>16</v>
      </c>
      <c r="I25" s="14">
        <f>'WEEKLY COMPETITIVE REPORT'!I25/Y4</f>
        <v>1715.5100912358307</v>
      </c>
      <c r="J25" s="14">
        <f>'WEEKLY COMPETITIVE REPORT'!J25/Y4</f>
        <v>3266.5192148189103</v>
      </c>
      <c r="K25" s="22">
        <f>'WEEKLY COMPETITIVE REPORT'!K25</f>
        <v>212</v>
      </c>
      <c r="L25" s="22">
        <f>'WEEKLY COMPETITIVE REPORT'!L25</f>
        <v>395</v>
      </c>
      <c r="M25" s="64">
        <f>'WEEKLY COMPETITIVE REPORT'!M25</f>
        <v>-47.48201438848921</v>
      </c>
      <c r="N25" s="14">
        <f t="shared" si="3"/>
        <v>107.21938070223942</v>
      </c>
      <c r="O25" s="37">
        <f>'WEEKLY COMPETITIVE REPORT'!O25</f>
        <v>16</v>
      </c>
      <c r="P25" s="14">
        <f>'WEEKLY COMPETITIVE REPORT'!P25/Y4</f>
        <v>2600.221177771634</v>
      </c>
      <c r="Q25" s="14">
        <f>'WEEKLY COMPETITIVE REPORT'!Q25/Y4</f>
        <v>6056.1238595521145</v>
      </c>
      <c r="R25" s="22">
        <f>'WEEKLY COMPETITIVE REPORT'!R25</f>
        <v>331</v>
      </c>
      <c r="S25" s="22">
        <f>'WEEKLY COMPETITIVE REPORT'!S25</f>
        <v>798</v>
      </c>
      <c r="T25" s="64">
        <f>'WEEKLY COMPETITIVE REPORT'!T25</f>
        <v>-57.0645971239443</v>
      </c>
      <c r="U25" s="14">
        <f>'WEEKLY COMPETITIVE REPORT'!U25/Y4</f>
        <v>76374.06690627591</v>
      </c>
      <c r="V25" s="14">
        <f t="shared" si="4"/>
        <v>162.51382361072712</v>
      </c>
      <c r="W25" s="25">
        <f t="shared" si="5"/>
        <v>78974.28808404754</v>
      </c>
      <c r="X25" s="22">
        <f>'WEEKLY COMPETITIVE REPORT'!X25</f>
        <v>9956</v>
      </c>
      <c r="Y25" s="56">
        <f>'WEEKLY COMPETITIVE REPORT'!Y25</f>
        <v>10287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MR. PEABODY AND SHERMAN</v>
      </c>
      <c r="D26" s="4" t="str">
        <f>'WEEKLY COMPETITIVE REPORT'!D26</f>
        <v>PUSTOLOVŠČINE GOSPODA PEABODYJA IN SHERMANA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9</v>
      </c>
      <c r="H26" s="37">
        <f>'WEEKLY COMPETITIVE REPORT'!H26</f>
        <v>24</v>
      </c>
      <c r="I26" s="14">
        <f>'WEEKLY COMPETITIVE REPORT'!I26/Y4</f>
        <v>1722.4218965993916</v>
      </c>
      <c r="J26" s="14">
        <f>'WEEKLY COMPETITIVE REPORT'!J26/Y4</f>
        <v>1564.8327343102017</v>
      </c>
      <c r="K26" s="22">
        <f>'WEEKLY COMPETITIVE REPORT'!K26</f>
        <v>232</v>
      </c>
      <c r="L26" s="22">
        <f>'WEEKLY COMPETITIVE REPORT'!L26</f>
        <v>208</v>
      </c>
      <c r="M26" s="64">
        <f>'WEEKLY COMPETITIVE REPORT'!M26</f>
        <v>10.070671378091873</v>
      </c>
      <c r="N26" s="14">
        <f t="shared" si="3"/>
        <v>71.76757902497465</v>
      </c>
      <c r="O26" s="37">
        <f>'WEEKLY COMPETITIVE REPORT'!O26</f>
        <v>24</v>
      </c>
      <c r="P26" s="14">
        <f>'WEEKLY COMPETITIVE REPORT'!P26/Y4</f>
        <v>2285.042853193254</v>
      </c>
      <c r="Q26" s="14">
        <f>'WEEKLY COMPETITIVE REPORT'!Q26/Y4</f>
        <v>3914.8465579209287</v>
      </c>
      <c r="R26" s="22">
        <f>'WEEKLY COMPETITIVE REPORT'!R26</f>
        <v>301</v>
      </c>
      <c r="S26" s="22">
        <f>'WEEKLY COMPETITIVE REPORT'!S26</f>
        <v>615</v>
      </c>
      <c r="T26" s="64">
        <f>'WEEKLY COMPETITIVE REPORT'!T26</f>
        <v>-41.631355932203384</v>
      </c>
      <c r="U26" s="14">
        <f>'WEEKLY COMPETITIVE REPORT'!U26/Y4</f>
        <v>116615.98009400055</v>
      </c>
      <c r="V26" s="14">
        <f t="shared" si="4"/>
        <v>95.21011888305225</v>
      </c>
      <c r="W26" s="25">
        <f t="shared" si="5"/>
        <v>118901.02294719381</v>
      </c>
      <c r="X26" s="22">
        <f>'WEEKLY COMPETITIVE REPORT'!X26</f>
        <v>15911</v>
      </c>
      <c r="Y26" s="56">
        <f>'WEEKLY COMPETITIVE REPORT'!Y26</f>
        <v>16212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GRAND BUDAPEST HOTEL</v>
      </c>
      <c r="D27" s="4" t="str">
        <f>'WEEKLY COMPETITIVE REPORT'!D27</f>
        <v>GRAND BUDAPEST HOTEL</v>
      </c>
      <c r="E27" s="4" t="str">
        <f>'WEEKLY COMPETITIVE REPORT'!E27</f>
        <v>FOX</v>
      </c>
      <c r="F27" s="4" t="str">
        <f>'WEEKLY COMPETITIVE REPORT'!F27</f>
        <v>Blitz</v>
      </c>
      <c r="G27" s="37">
        <f>'WEEKLY COMPETITIVE REPORT'!G27</f>
        <v>6</v>
      </c>
      <c r="H27" s="37">
        <f>'WEEKLY COMPETITIVE REPORT'!H27</f>
        <v>1</v>
      </c>
      <c r="I27" s="14">
        <f>'WEEKLY COMPETITIVE REPORT'!I27/Y4</f>
        <v>1322.919546585568</v>
      </c>
      <c r="J27" s="14">
        <f>'WEEKLY COMPETITIVE REPORT'!J27/Y17</f>
        <v>0.030513918629550323</v>
      </c>
      <c r="K27" s="22">
        <f>'WEEKLY COMPETITIVE REPORT'!K27</f>
        <v>203</v>
      </c>
      <c r="L27" s="22">
        <f>'WEEKLY COMPETITIVE REPORT'!L27</f>
        <v>161</v>
      </c>
      <c r="M27" s="64">
        <f>'WEEKLY COMPETITIVE REPORT'!M27</f>
        <v>29.14979757085021</v>
      </c>
      <c r="N27" s="14">
        <f t="shared" si="3"/>
        <v>1322.919546585568</v>
      </c>
      <c r="O27" s="37">
        <f>'WEEKLY COMPETITIVE REPORT'!O27</f>
        <v>1</v>
      </c>
      <c r="P27" s="14">
        <f>'WEEKLY COMPETITIVE REPORT'!P27/Y4</f>
        <v>2153.718551285596</v>
      </c>
      <c r="Q27" s="14">
        <f>'WEEKLY COMPETITIVE REPORT'!Q27/Y17</f>
        <v>0.07659364190413441</v>
      </c>
      <c r="R27" s="22">
        <f>'WEEKLY COMPETITIVE REPORT'!R27</f>
        <v>334</v>
      </c>
      <c r="S27" s="22">
        <f>'WEEKLY COMPETITIVE REPORT'!S27</f>
        <v>428</v>
      </c>
      <c r="T27" s="64">
        <f>'WEEKLY COMPETITIVE REPORT'!T27</f>
        <v>-16.236559139784944</v>
      </c>
      <c r="U27" s="14">
        <f>'WEEKLY COMPETITIVE REPORT'!U27/Y17</f>
        <v>1.4542908911217263</v>
      </c>
      <c r="V27" s="14">
        <f t="shared" si="4"/>
        <v>2153.718551285596</v>
      </c>
      <c r="W27" s="25">
        <f t="shared" si="5"/>
        <v>2155.1728421767175</v>
      </c>
      <c r="X27" s="22">
        <f>'WEEKLY COMPETITIVE REPORT'!X27</f>
        <v>7859</v>
      </c>
      <c r="Y27" s="56">
        <f>'WEEKLY COMPETITIVE REPORT'!Y27</f>
        <v>8193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NEBRASKA</v>
      </c>
      <c r="D28" s="4" t="str">
        <f>'WEEKLY COMPETITIVE REPORT'!D28</f>
        <v>NEBRASKA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2</v>
      </c>
      <c r="I28" s="14">
        <f>'WEEKLY COMPETITIVE REPORT'!I28/Y4</f>
        <v>1390.6552391484654</v>
      </c>
      <c r="J28" s="14">
        <f>'WEEKLY COMPETITIVE REPORT'!J28/Y17</f>
        <v>0.04628562016142316</v>
      </c>
      <c r="K28" s="22">
        <f>'WEEKLY COMPETITIVE REPORT'!K28</f>
        <v>213</v>
      </c>
      <c r="L28" s="22">
        <f>'WEEKLY COMPETITIVE REPORT'!L28</f>
        <v>253</v>
      </c>
      <c r="M28" s="64">
        <f>'WEEKLY COMPETITIVE REPORT'!M28</f>
        <v>-10.4982206405694</v>
      </c>
      <c r="N28" s="14">
        <f t="shared" si="3"/>
        <v>695.3276195742327</v>
      </c>
      <c r="O28" s="37">
        <f>'WEEKLY COMPETITIVE REPORT'!O28</f>
        <v>2</v>
      </c>
      <c r="P28" s="14">
        <f>'WEEKLY COMPETITIVE REPORT'!P28/Y4</f>
        <v>2120.5418855405032</v>
      </c>
      <c r="Q28" s="14">
        <f>'WEEKLY COMPETITIVE REPORT'!Q28/Y17</f>
        <v>0.07922912205567452</v>
      </c>
      <c r="R28" s="22">
        <f>'WEEKLY COMPETITIVE REPORT'!R28</f>
        <v>333</v>
      </c>
      <c r="S28" s="22">
        <f>'WEEKLY COMPETITIVE REPORT'!S28</f>
        <v>440</v>
      </c>
      <c r="T28" s="64">
        <f>'WEEKLY COMPETITIVE REPORT'!T28</f>
        <v>-20.270270270270274</v>
      </c>
      <c r="U28" s="14">
        <f>'WEEKLY COMPETITIVE REPORT'!U28/Y17</f>
        <v>0.19255476857189918</v>
      </c>
      <c r="V28" s="14">
        <f t="shared" si="4"/>
        <v>1060.2709427702516</v>
      </c>
      <c r="W28" s="25">
        <f t="shared" si="5"/>
        <v>2120.734440309075</v>
      </c>
      <c r="X28" s="22">
        <f>'WEEKLY COMPETITIVE REPORT'!W29</f>
        <v>29832</v>
      </c>
      <c r="Y28" s="56">
        <f>'WEEKLY COMPETITIVE REPORT'!X29</f>
        <v>5321</v>
      </c>
    </row>
    <row r="29" spans="1:25" ht="12.75">
      <c r="A29" s="50">
        <v>16</v>
      </c>
      <c r="B29" s="4">
        <f>'WEEKLY COMPETITIVE REPORT'!B29</f>
        <v>18</v>
      </c>
      <c r="C29" s="4" t="str">
        <f>'WEEKLY COMPETITIVE REPORT'!C29</f>
        <v>NON STOP</v>
      </c>
      <c r="D29" s="4" t="str">
        <f>'WEEKLY COMPETITIVE REPORT'!D29</f>
        <v>NONSTOP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8</v>
      </c>
      <c r="H29" s="37">
        <f>'WEEKLY COMPETITIVE REPORT'!H29</f>
        <v>6</v>
      </c>
      <c r="I29" s="14">
        <f>'WEEKLY COMPETITIVE REPORT'!I29/Y4</f>
        <v>917.8877522808957</v>
      </c>
      <c r="J29" s="14">
        <f>'WEEKLY COMPETITIVE REPORT'!J29/Y17</f>
        <v>0.028866743534837754</v>
      </c>
      <c r="K29" s="22">
        <f>'WEEKLY COMPETITIVE REPORT'!K29</f>
        <v>109</v>
      </c>
      <c r="L29" s="22">
        <f>'WEEKLY COMPETITIVE REPORT'!L29</f>
        <v>120</v>
      </c>
      <c r="M29" s="64">
        <f>'WEEKLY COMPETITIVE REPORT'!M29</f>
        <v>-5.278174037089869</v>
      </c>
      <c r="N29" s="14">
        <f t="shared" si="3"/>
        <v>152.98129204681595</v>
      </c>
      <c r="O29" s="37">
        <f>'WEEKLY COMPETITIVE REPORT'!O29</f>
        <v>6</v>
      </c>
      <c r="P29" s="14">
        <f>'WEEKLY COMPETITIVE REPORT'!P29/Y4</f>
        <v>1422.449543820846</v>
      </c>
      <c r="Q29" s="14">
        <f>'WEEKLY COMPETITIVE REPORT'!Q29/Y17</f>
        <v>0.04467962444407841</v>
      </c>
      <c r="R29" s="22">
        <f>'WEEKLY COMPETITIVE REPORT'!R29</f>
        <v>171</v>
      </c>
      <c r="S29" s="22">
        <f>'WEEKLY COMPETITIVE REPORT'!S29</f>
        <v>193</v>
      </c>
      <c r="T29" s="64">
        <f>'WEEKLY COMPETITIVE REPORT'!T29</f>
        <v>-5.161290322580641</v>
      </c>
      <c r="U29" s="14" t="e">
        <f>'WEEKLY COMPETITIVE REPORT'!#REF!/Y4</f>
        <v>#REF!</v>
      </c>
      <c r="V29" s="14">
        <f t="shared" si="4"/>
        <v>237.074923970141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5492</v>
      </c>
    </row>
    <row r="30" spans="1:25" ht="12.75">
      <c r="A30" s="51">
        <v>17</v>
      </c>
      <c r="B30" s="4">
        <f>'WEEKLY COMPETITIVE REPORT'!B30</f>
        <v>19</v>
      </c>
      <c r="C30" s="4" t="str">
        <f>'WEEKLY COMPETITIVE REPORT'!C30</f>
        <v>MONTEVIDEO, VIDIMO SE!</v>
      </c>
      <c r="D30" s="4" t="str">
        <f>'WEEKLY COMPETITIVE REPORT'!D30</f>
        <v>MONTEVIDEO, SE VIDIMO!</v>
      </c>
      <c r="E30" s="4" t="str">
        <f>'WEEKLY COMPETITIVE REPORT'!E30</f>
        <v>IND</v>
      </c>
      <c r="F30" s="4" t="str">
        <f>'WEEKLY COMPETITIVE REPORT'!F30</f>
        <v>CF</v>
      </c>
      <c r="G30" s="37">
        <f>'WEEKLY COMPETITIVE REPORT'!G30</f>
        <v>9</v>
      </c>
      <c r="H30" s="37">
        <f>'WEEKLY COMPETITIVE REPORT'!H30</f>
        <v>9</v>
      </c>
      <c r="I30" s="14">
        <f>'WEEKLY COMPETITIVE REPORT'!I30/Y4</f>
        <v>620.6801216477744</v>
      </c>
      <c r="J30" s="14">
        <f>'WEEKLY COMPETITIVE REPORT'!J30/Y17</f>
        <v>0.024337012024378192</v>
      </c>
      <c r="K30" s="22">
        <f>'WEEKLY COMPETITIVE REPORT'!K30</f>
        <v>69</v>
      </c>
      <c r="L30" s="22">
        <f>'WEEKLY COMPETITIVE REPORT'!L30</f>
        <v>92</v>
      </c>
      <c r="M30" s="64">
        <f>'WEEKLY COMPETITIVE REPORT'!M30</f>
        <v>-24.02707275803722</v>
      </c>
      <c r="N30" s="14">
        <f t="shared" si="3"/>
        <v>68.96445796086383</v>
      </c>
      <c r="O30" s="37">
        <f>'WEEKLY COMPETITIVE REPORT'!O30</f>
        <v>9</v>
      </c>
      <c r="P30" s="14">
        <f>'WEEKLY COMPETITIVE REPORT'!P30/Y4</f>
        <v>1176.3892728780756</v>
      </c>
      <c r="Q30" s="14">
        <f>'WEEKLY COMPETITIVE REPORT'!Q30/Y17</f>
        <v>0.039696919782572886</v>
      </c>
      <c r="R30" s="22">
        <f>'WEEKLY COMPETITIVE REPORT'!R30</f>
        <v>135</v>
      </c>
      <c r="S30" s="22">
        <f>'WEEKLY COMPETITIVE REPORT'!S30</f>
        <v>164</v>
      </c>
      <c r="T30" s="64">
        <f>'WEEKLY COMPETITIVE REPORT'!T30</f>
        <v>-11.721991701244818</v>
      </c>
      <c r="U30" s="14">
        <f>'WEEKLY COMPETITIVE REPORT'!U30/Y4</f>
        <v>88234.72491014653</v>
      </c>
      <c r="V30" s="14">
        <f t="shared" si="4"/>
        <v>130.70991920867507</v>
      </c>
      <c r="W30" s="25">
        <f t="shared" si="5"/>
        <v>89411.1141830246</v>
      </c>
      <c r="X30" s="22">
        <f>'WEEKLY COMPETITIVE REPORT'!X30</f>
        <v>12232</v>
      </c>
      <c r="Y30" s="56">
        <f>'WEEKLY COMPETITIVE REPORT'!Y30</f>
        <v>12367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PANIKA</v>
      </c>
      <c r="D31" s="4" t="str">
        <f>'WEEKLY COMPETITIVE REPORT'!D31</f>
        <v>PANIKA</v>
      </c>
      <c r="E31" s="4" t="str">
        <f>'WEEKLY COMPETITIVE REPORT'!E31</f>
        <v>IND</v>
      </c>
      <c r="F31" s="4" t="str">
        <f>'WEEKLY COMPETITIVE REPORT'!F31</f>
        <v>Karantanija</v>
      </c>
      <c r="G31" s="37">
        <f>'WEEKLY COMPETITIVE REPORT'!G31</f>
        <v>10</v>
      </c>
      <c r="H31" s="37">
        <f>'WEEKLY COMPETITIVE REPORT'!H31</f>
        <v>10</v>
      </c>
      <c r="I31" s="14">
        <f>'WEEKLY COMPETITIVE REPORT'!I31/Y4</f>
        <v>649.7097041747304</v>
      </c>
      <c r="J31" s="14">
        <f>'WEEKLY COMPETITIVE REPORT'!J31/Y17</f>
        <v>0.03216109372426289</v>
      </c>
      <c r="K31" s="22">
        <f>'WEEKLY COMPETITIVE REPORT'!K31</f>
        <v>85</v>
      </c>
      <c r="L31" s="22">
        <f>'WEEKLY COMPETITIVE REPORT'!L31</f>
        <v>131</v>
      </c>
      <c r="M31" s="64">
        <f>'WEEKLY COMPETITIVE REPORT'!M31</f>
        <v>-39.820742637644045</v>
      </c>
      <c r="N31" s="14">
        <f t="shared" si="3"/>
        <v>64.97097041747304</v>
      </c>
      <c r="O31" s="37">
        <f>'WEEKLY COMPETITIVE REPORT'!O31</f>
        <v>10</v>
      </c>
      <c r="P31" s="14">
        <f>'WEEKLY COMPETITIVE REPORT'!P31/Y4</f>
        <v>1029.8589991705833</v>
      </c>
      <c r="Q31" s="14">
        <f>'WEEKLY COMPETITIVE REPORT'!Q31/Y17</f>
        <v>0.06164552791961785</v>
      </c>
      <c r="R31" s="22">
        <f>'WEEKLY COMPETITIVE REPORT'!R31</f>
        <v>136</v>
      </c>
      <c r="S31" s="22">
        <f>'WEEKLY COMPETITIVE REPORT'!S31</f>
        <v>274</v>
      </c>
      <c r="T31" s="64">
        <f>'WEEKLY COMPETITIVE REPORT'!T31</f>
        <v>-50.233800935203746</v>
      </c>
      <c r="U31" s="14">
        <f>'WEEKLY COMPETITIVE REPORT'!U31/Y4</f>
        <v>129427.70251589715</v>
      </c>
      <c r="V31" s="14">
        <f t="shared" si="4"/>
        <v>102.98589991705833</v>
      </c>
      <c r="W31" s="25">
        <f t="shared" si="5"/>
        <v>130457.56151506773</v>
      </c>
      <c r="X31" s="22">
        <f>'WEEKLY COMPETITIVE REPORT'!X31</f>
        <v>18726</v>
      </c>
      <c r="Y31" s="56">
        <f>'WEEKLY COMPETITIVE REPORT'!Y31</f>
        <v>18862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NYMPHOMANIAC - PART 2</v>
      </c>
      <c r="D32" s="4" t="str">
        <f>'WEEKLY COMPETITIVE REPORT'!D32</f>
        <v>NIMFOMANKA - 2. DEL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4</v>
      </c>
      <c r="H32" s="37">
        <f>'WEEKLY COMPETITIVE REPORT'!H32</f>
        <v>9</v>
      </c>
      <c r="I32" s="14">
        <f>'WEEKLY COMPETITIVE REPORT'!I32/Y4</f>
        <v>617.9153995023499</v>
      </c>
      <c r="J32" s="14">
        <f>'WEEKLY COMPETITIVE REPORT'!J32/Y17</f>
        <v>0.031131609290067534</v>
      </c>
      <c r="K32" s="22">
        <f>'WEEKLY COMPETITIVE REPORT'!K32</f>
        <v>74</v>
      </c>
      <c r="L32" s="22">
        <f>'WEEKLY COMPETITIVE REPORT'!L32</f>
        <v>134</v>
      </c>
      <c r="M32" s="64">
        <f>'WEEKLY COMPETITIVE REPORT'!M32</f>
        <v>-40.87301587301587</v>
      </c>
      <c r="N32" s="14">
        <f t="shared" si="3"/>
        <v>68.65726661137222</v>
      </c>
      <c r="O32" s="37">
        <f>'WEEKLY COMPETITIVE REPORT'!O32</f>
        <v>9</v>
      </c>
      <c r="P32" s="14">
        <f>'WEEKLY COMPETITIVE REPORT'!P32/Y4</f>
        <v>891.622891899364</v>
      </c>
      <c r="Q32" s="14">
        <f>'WEEKLY COMPETITIVE REPORT'!Q32/Y17</f>
        <v>0.0707873496952726</v>
      </c>
      <c r="R32" s="22">
        <f>'WEEKLY COMPETITIVE REPORT'!R32</f>
        <v>112</v>
      </c>
      <c r="S32" s="22">
        <f>'WEEKLY COMPETITIVE REPORT'!S32</f>
        <v>342</v>
      </c>
      <c r="T32" s="64">
        <f>'WEEKLY COMPETITIVE REPORT'!T32</f>
        <v>-62.47818499127399</v>
      </c>
      <c r="U32" s="14">
        <f>'WEEKLY COMPETITIVE REPORT'!U32/Y4</f>
        <v>11307.713574785734</v>
      </c>
      <c r="V32" s="14">
        <f t="shared" si="4"/>
        <v>99.06921021104046</v>
      </c>
      <c r="W32" s="25">
        <f t="shared" si="5"/>
        <v>12199.336466685098</v>
      </c>
      <c r="X32" s="22">
        <f>'WEEKLY COMPETITIVE REPORT'!X32</f>
        <v>1528</v>
      </c>
      <c r="Y32" s="56">
        <f>'WEEKLY COMPETITIVE REPORT'!Y32</f>
        <v>1640</v>
      </c>
    </row>
    <row r="33" spans="1:25" ht="13.5" thickBot="1">
      <c r="A33" s="50">
        <v>20</v>
      </c>
      <c r="B33" s="4">
        <f>'WEEKLY COMPETITIVE REPORT'!B33</f>
        <v>14</v>
      </c>
      <c r="C33" s="4" t="str">
        <f>'WEEKLY COMPETITIVE REPORT'!C33</f>
        <v>THE MASK OF DEMOCRACY</v>
      </c>
      <c r="D33" s="4" t="str">
        <f>'WEEKLY COMPETITIVE REPORT'!D33</f>
        <v>MASKA DEMOKRACIJE</v>
      </c>
      <c r="E33" s="4" t="str">
        <f>'WEEKLY COMPETITIVE REPORT'!E33</f>
        <v>IND</v>
      </c>
      <c r="F33" s="4" t="str">
        <f>'WEEKLY COMPETITIVE REPORT'!F33</f>
        <v>KZC</v>
      </c>
      <c r="G33" s="37">
        <f>'WEEKLY COMPETITIVE REPORT'!G33</f>
        <v>3</v>
      </c>
      <c r="H33" s="37">
        <f>'WEEKLY COMPETITIVE REPORT'!H33</f>
        <v>6</v>
      </c>
      <c r="I33" s="14">
        <f>'WEEKLY COMPETITIVE REPORT'!I33/Y4</f>
        <v>432.6790157589162</v>
      </c>
      <c r="J33" s="14">
        <f>'WEEKLY COMPETITIVE REPORT'!J33/Y17</f>
        <v>0.03870861472574535</v>
      </c>
      <c r="K33" s="22">
        <f>'WEEKLY COMPETITIVE REPORT'!K33</f>
        <v>85</v>
      </c>
      <c r="L33" s="22">
        <f>'WEEKLY COMPETITIVE REPORT'!L33</f>
        <v>256</v>
      </c>
      <c r="M33" s="64">
        <f>'WEEKLY COMPETITIVE REPORT'!M33</f>
        <v>-66.70212765957447</v>
      </c>
      <c r="N33" s="14">
        <f t="shared" si="3"/>
        <v>72.1131692931527</v>
      </c>
      <c r="O33" s="37">
        <f>'WEEKLY COMPETITIVE REPORT'!O33</f>
        <v>6</v>
      </c>
      <c r="P33" s="14">
        <f>'WEEKLY COMPETITIVE REPORT'!P33/Y4</f>
        <v>799.0047000276471</v>
      </c>
      <c r="Q33" s="14">
        <f>'WEEKLY COMPETITIVE REPORT'!Q33/Y17</f>
        <v>0.07865261077252513</v>
      </c>
      <c r="R33" s="22">
        <f>'WEEKLY COMPETITIVE REPORT'!R33</f>
        <v>154</v>
      </c>
      <c r="S33" s="22">
        <f>'WEEKLY COMPETITIVE REPORT'!S33</f>
        <v>504</v>
      </c>
      <c r="T33" s="64">
        <f>'WEEKLY COMPETITIVE REPORT'!T33</f>
        <v>-69.73821989528795</v>
      </c>
      <c r="U33" s="14">
        <f>'WEEKLY COMPETITIVE REPORT'!U33/Y4</f>
        <v>8852.64030964888</v>
      </c>
      <c r="V33" s="14">
        <f t="shared" si="4"/>
        <v>133.16745000460784</v>
      </c>
      <c r="W33" s="25">
        <f t="shared" si="5"/>
        <v>9651.645009676526</v>
      </c>
      <c r="X33" s="22">
        <f>'WEEKLY COMPETITIVE REPORT'!X33</f>
        <v>1723</v>
      </c>
      <c r="Y33" s="56">
        <f>'WEEKLY COMPETITIVE REPORT'!Y33</f>
        <v>1877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216</v>
      </c>
      <c r="I34" s="32">
        <f>SUM(I14:I33)</f>
        <v>165445.1202654133</v>
      </c>
      <c r="J34" s="31">
        <f>SUM(J14:J33)</f>
        <v>175753.6187892403</v>
      </c>
      <c r="K34" s="31">
        <f>SUM(K14:K33)</f>
        <v>20823</v>
      </c>
      <c r="L34" s="31">
        <f>SUM(L14:L33)</f>
        <v>23285</v>
      </c>
      <c r="M34" s="64">
        <f>'WEEKLY COMPETITIVE REPORT'!M34</f>
        <v>-9.859611068432073</v>
      </c>
      <c r="N34" s="32">
        <f>I34/H34</f>
        <v>765.9496308583949</v>
      </c>
      <c r="O34" s="40">
        <f>'WEEKLY COMPETITIVE REPORT'!O34</f>
        <v>216</v>
      </c>
      <c r="P34" s="31">
        <f>SUM(P14:P33)</f>
        <v>225569.53276195738</v>
      </c>
      <c r="Q34" s="31">
        <f>SUM(Q14:Q33)</f>
        <v>324067.3575607159</v>
      </c>
      <c r="R34" s="31">
        <f>SUM(R14:R33)</f>
        <v>29139</v>
      </c>
      <c r="S34" s="31">
        <f>SUM(S14:S33)</f>
        <v>48272</v>
      </c>
      <c r="T34" s="65">
        <f>P34/Q34-100%</f>
        <v>-0.3039424443737885</v>
      </c>
      <c r="U34" s="31" t="e">
        <f>SUM(U14:U33)</f>
        <v>#REF!</v>
      </c>
      <c r="V34" s="32">
        <f>P34/O34</f>
        <v>1044.3033924164693</v>
      </c>
      <c r="W34" s="31" t="e">
        <f>SUM(W14:W33)</f>
        <v>#REF!</v>
      </c>
      <c r="X34" s="31" t="e">
        <f>SUM(X14:X33)</f>
        <v>#REF!</v>
      </c>
      <c r="Y34" s="35">
        <f>SUM(Y14:Y33)</f>
        <v>232009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2014-05-08T11:48:48Z</dcterms:modified>
  <cp:category/>
  <cp:version/>
  <cp:contentType/>
  <cp:contentStatus/>
</cp:coreProperties>
</file>