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80" windowWidth="21210" windowHeight="102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<sst xmlns="http://schemas.openxmlformats.org/spreadsheetml/2006/main" count="267" uniqueCount="97">
  <si>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</si>
  <si>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</si>
  <si>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</si>
  <si>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</si>
  <si>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</si>
  <si>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</si>
  <si>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</si>
  <si>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</si>
  <si>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</si>
  <si>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</si>
  <si>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</si>
  <si>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</si>
  <si>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</si>
  <si>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</si>
  <si>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</si>
  <si>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</si>
  <si>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</si>
  <si>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</si>
  <si>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</si>
  <si>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</si>
  <si>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</si>
  <si>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</si>
  <si>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</si>
  <si>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</si>
  <si>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</si>
  <si>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</si>
  <si>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</si>
  <si>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</si>
  <si>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</si>
  <si>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</si>
  <si>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</si>
  <si>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</si>
  <si>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</si>
  <si>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</si>
  <si>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</si>
  <si>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</si>
  <si>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</si>
  <si>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</si>
  <si>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</si>
  <si>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</si>
  <si>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</si>
  <si>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</si>
  <si>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</si>
  <si>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</si>
  <si>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</si>
  <si>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</si>
  <si>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</si>
  <si>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New</t>
  </si>
  <si>
    <t>SONY</t>
  </si>
  <si>
    <t>CF</t>
  </si>
  <si>
    <t>SEX TAPE</t>
  </si>
  <si>
    <t>VROČI POSNETKI</t>
  </si>
  <si>
    <t>FIVIA</t>
  </si>
  <si>
    <t>Cinemania</t>
  </si>
  <si>
    <t>LUCY</t>
  </si>
  <si>
    <t>UNI</t>
  </si>
  <si>
    <t>BOG, LE KAJ SMO ZAGREŠILI</t>
  </si>
  <si>
    <t>QU'EST-CE QU'ON A FAIT AU BON DIEU?</t>
  </si>
  <si>
    <t>DOM</t>
  </si>
  <si>
    <t>EQUALIZER</t>
  </si>
  <si>
    <t>PRAVIČNIK</t>
  </si>
  <si>
    <t>DRACULA UNTOLD</t>
  </si>
  <si>
    <t>DRAKULA SKRITA ZGODBA</t>
  </si>
  <si>
    <t>GONE GIRL</t>
  </si>
  <si>
    <t>NI JE VEČ</t>
  </si>
  <si>
    <t>FOX</t>
  </si>
  <si>
    <t>MAZE RUNNER</t>
  </si>
  <si>
    <t>LABIRINT</t>
  </si>
  <si>
    <t>THE HUNDRED YEAR OLD MAN WHO CLIMBED OUT THE WINDOW AND DISAPEARED</t>
  </si>
  <si>
    <t>STOLETNIK, KI JE ZLEZEL SKOZI OKNO IN IZGINIL</t>
  </si>
  <si>
    <t>A WALK AMONG THE TOMBSTONES</t>
  </si>
  <si>
    <t>SPREHOD MED NAGROBNIKI</t>
  </si>
  <si>
    <t>MAYA THE BEE</t>
  </si>
  <si>
    <t>ČEBELICA MAJA</t>
  </si>
  <si>
    <t>OUIJA</t>
  </si>
  <si>
    <t>VLOGA ZA EMO</t>
  </si>
  <si>
    <t>Constantin Film Slovenija</t>
  </si>
  <si>
    <t>MALI BUDO</t>
  </si>
  <si>
    <t>FURY</t>
  </si>
  <si>
    <t>LOVE, ROSIE</t>
  </si>
  <si>
    <t>KDO MI UGRABI ŽENO</t>
  </si>
  <si>
    <t>LIFE OF CRIME</t>
  </si>
  <si>
    <t>NA KONCU MAVRICE</t>
  </si>
  <si>
    <t>BES</t>
  </si>
  <si>
    <t>06 - Nov</t>
  </si>
  <si>
    <t>12 - Nov</t>
  </si>
  <si>
    <t>07 - Nov</t>
  </si>
  <si>
    <t>09 - Nov</t>
  </si>
  <si>
    <t>TRASH</t>
  </si>
  <si>
    <t>SMETI</t>
  </si>
  <si>
    <t>A LONG WAY DOWN</t>
  </si>
  <si>
    <t>DOLGA POT NAVZDOL</t>
  </si>
  <si>
    <t>INTERSTELLAR</t>
  </si>
  <si>
    <t>WB</t>
  </si>
  <si>
    <t>LET'S BE COPS</t>
  </si>
  <si>
    <t>MEDZVEZDJE</t>
  </si>
  <si>
    <t>SKORAJ POLICAJA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</si>
</sst>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3" fontId="6" fillId="0" borderId="3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3" fontId="6" fillId="0" borderId="4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W26" sqref="W2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7" t="s">
        <v>1</v>
      </c>
      <c r="D4" s="7"/>
      <c r="E4" s="9"/>
      <c r="F4" s="9"/>
      <c r="G4" s="20" t="s">
        <v>2</v>
      </c>
      <c r="H4" s="21"/>
      <c r="I4" s="21"/>
      <c r="J4" s="21"/>
      <c r="K4" s="81" t="s">
        <v>86</v>
      </c>
      <c r="L4" s="21"/>
      <c r="M4" s="80" t="s">
        <v>87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0.744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79" t="s">
        <v>84</v>
      </c>
      <c r="L5" s="8"/>
      <c r="M5" s="82" t="s">
        <v>85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45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6">
        <v>41953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>
        <v>1</v>
      </c>
      <c r="C14" s="4" t="s">
        <v>72</v>
      </c>
      <c r="D14" s="4" t="s">
        <v>73</v>
      </c>
      <c r="E14" s="16" t="s">
        <v>46</v>
      </c>
      <c r="F14" s="16" t="s">
        <v>35</v>
      </c>
      <c r="G14" s="38">
        <v>3</v>
      </c>
      <c r="H14" s="38">
        <v>17</v>
      </c>
      <c r="I14" s="15">
        <v>33617</v>
      </c>
      <c r="J14" s="15">
        <v>42196</v>
      </c>
      <c r="K14" s="15">
        <v>5899</v>
      </c>
      <c r="L14" s="15">
        <v>7336</v>
      </c>
      <c r="M14" s="67">
        <f>(I14/J14*100)-100</f>
        <v>-20.33131102474168</v>
      </c>
      <c r="N14" s="15">
        <f>I14/H14</f>
        <v>1977.4705882352941</v>
      </c>
      <c r="O14" s="73">
        <v>17</v>
      </c>
      <c r="P14" s="15"/>
      <c r="Q14" s="15"/>
      <c r="R14" s="15"/>
      <c r="S14" s="15"/>
      <c r="T14" s="67" t="e">
        <f>(P14/Q14*100)-100</f>
        <v>#DIV/0!</v>
      </c>
      <c r="U14" s="100"/>
      <c r="V14" s="15">
        <f>P14/O14</f>
        <v>0</v>
      </c>
      <c r="W14" s="86">
        <v>193775</v>
      </c>
      <c r="X14" s="86"/>
      <c r="Y14" s="94">
        <v>36439</v>
      </c>
    </row>
    <row r="15" spans="1:25" ht="12.75">
      <c r="A15" s="72">
        <v>2</v>
      </c>
      <c r="B15" s="72" t="s">
        <v>47</v>
      </c>
      <c r="C15" s="4" t="s">
        <v>92</v>
      </c>
      <c r="D15" s="4" t="s">
        <v>95</v>
      </c>
      <c r="E15" s="16" t="s">
        <v>93</v>
      </c>
      <c r="F15" s="16" t="s">
        <v>45</v>
      </c>
      <c r="G15" s="38">
        <v>1</v>
      </c>
      <c r="H15" s="38">
        <v>9</v>
      </c>
      <c r="I15" s="15">
        <v>21865</v>
      </c>
      <c r="J15" s="15"/>
      <c r="K15" s="15">
        <v>3601</v>
      </c>
      <c r="L15" s="15"/>
      <c r="M15" s="67"/>
      <c r="N15" s="15">
        <f>I15/H15</f>
        <v>2429.4444444444443</v>
      </c>
      <c r="O15" s="73">
        <v>9</v>
      </c>
      <c r="P15" s="15"/>
      <c r="Q15" s="15"/>
      <c r="R15" s="15"/>
      <c r="S15" s="15"/>
      <c r="T15" s="67"/>
      <c r="U15" s="74"/>
      <c r="V15" s="15">
        <f>P15/O15</f>
        <v>0</v>
      </c>
      <c r="W15" s="86">
        <v>25716</v>
      </c>
      <c r="X15" s="86"/>
      <c r="Y15" s="95">
        <v>4254</v>
      </c>
    </row>
    <row r="16" spans="1:25" ht="12.75">
      <c r="A16" s="72">
        <v>3</v>
      </c>
      <c r="B16" s="72" t="s">
        <v>47</v>
      </c>
      <c r="C16" s="83" t="s">
        <v>94</v>
      </c>
      <c r="D16" s="4" t="s">
        <v>96</v>
      </c>
      <c r="E16" s="16" t="s">
        <v>65</v>
      </c>
      <c r="F16" s="16" t="s">
        <v>45</v>
      </c>
      <c r="G16" s="38">
        <v>1</v>
      </c>
      <c r="H16" s="38">
        <v>6</v>
      </c>
      <c r="I16" s="25">
        <v>13992</v>
      </c>
      <c r="J16" s="25"/>
      <c r="K16" s="25">
        <v>2459</v>
      </c>
      <c r="L16" s="25"/>
      <c r="M16" s="67"/>
      <c r="N16" s="15">
        <f>I16/H16</f>
        <v>2332</v>
      </c>
      <c r="O16" s="73">
        <v>6</v>
      </c>
      <c r="P16" s="15"/>
      <c r="Q16" s="15"/>
      <c r="R16" s="15"/>
      <c r="S16" s="15"/>
      <c r="T16" s="67"/>
      <c r="U16" s="74"/>
      <c r="V16" s="15">
        <f>P16/O16</f>
        <v>0</v>
      </c>
      <c r="W16" s="86">
        <v>14946</v>
      </c>
      <c r="X16" s="86"/>
      <c r="Y16" s="95">
        <v>2623</v>
      </c>
    </row>
    <row r="17" spans="1:25" ht="12.75">
      <c r="A17" s="72">
        <v>4</v>
      </c>
      <c r="B17" s="72">
        <v>4</v>
      </c>
      <c r="C17" s="4" t="s">
        <v>75</v>
      </c>
      <c r="D17" s="4" t="s">
        <v>75</v>
      </c>
      <c r="E17" s="16" t="s">
        <v>58</v>
      </c>
      <c r="F17" s="16" t="s">
        <v>76</v>
      </c>
      <c r="G17" s="38">
        <v>3</v>
      </c>
      <c r="H17" s="38">
        <v>10</v>
      </c>
      <c r="I17" s="25">
        <v>9346</v>
      </c>
      <c r="J17" s="25">
        <v>11169</v>
      </c>
      <c r="K17" s="25">
        <v>1839</v>
      </c>
      <c r="L17" s="25">
        <v>2014</v>
      </c>
      <c r="M17" s="67">
        <f>(I17/J17*100)-100</f>
        <v>-16.321962574984326</v>
      </c>
      <c r="N17" s="15">
        <f>I17/H17</f>
        <v>934.6</v>
      </c>
      <c r="O17" s="73">
        <v>10</v>
      </c>
      <c r="P17" s="15"/>
      <c r="Q17" s="15"/>
      <c r="R17" s="15"/>
      <c r="S17" s="15"/>
      <c r="T17" s="67" t="e">
        <f>(P17/Q17*100)-100</f>
        <v>#DIV/0!</v>
      </c>
      <c r="U17" s="74"/>
      <c r="V17" s="15">
        <f>P17/O17</f>
        <v>0</v>
      </c>
      <c r="W17" s="86">
        <v>71166</v>
      </c>
      <c r="X17" s="86"/>
      <c r="Y17" s="95">
        <v>16366</v>
      </c>
    </row>
    <row r="18" spans="1:25" ht="13.5" customHeight="1">
      <c r="A18" s="72">
        <v>5</v>
      </c>
      <c r="B18" s="72">
        <v>2</v>
      </c>
      <c r="C18" s="4" t="s">
        <v>78</v>
      </c>
      <c r="D18" s="4" t="s">
        <v>83</v>
      </c>
      <c r="E18" s="16" t="s">
        <v>46</v>
      </c>
      <c r="F18" s="16" t="s">
        <v>45</v>
      </c>
      <c r="G18" s="38">
        <v>2</v>
      </c>
      <c r="H18" s="38">
        <v>9</v>
      </c>
      <c r="I18" s="105">
        <v>7695</v>
      </c>
      <c r="J18" s="105">
        <v>13897</v>
      </c>
      <c r="K18" s="104">
        <v>1303</v>
      </c>
      <c r="L18" s="104">
        <v>2323</v>
      </c>
      <c r="M18" s="67">
        <f>(I18/J18*100)-100</f>
        <v>-44.62833705116213</v>
      </c>
      <c r="N18" s="15">
        <f>I18/H18</f>
        <v>855</v>
      </c>
      <c r="O18" s="73">
        <v>9</v>
      </c>
      <c r="P18" s="15"/>
      <c r="Q18" s="15"/>
      <c r="R18" s="15"/>
      <c r="S18" s="15"/>
      <c r="T18" s="67" t="e">
        <f>(P18/Q18*100)-100</f>
        <v>#DIV/0!</v>
      </c>
      <c r="U18" s="74"/>
      <c r="V18" s="15">
        <f>P18/O18</f>
        <v>0</v>
      </c>
      <c r="W18" s="86">
        <v>28599</v>
      </c>
      <c r="X18" s="86"/>
      <c r="Y18" s="95">
        <v>4998</v>
      </c>
    </row>
    <row r="19" spans="1:25" ht="12.75">
      <c r="A19" s="72">
        <v>6</v>
      </c>
      <c r="B19" s="72">
        <v>3</v>
      </c>
      <c r="C19" s="4" t="s">
        <v>74</v>
      </c>
      <c r="D19" s="4" t="s">
        <v>74</v>
      </c>
      <c r="E19" s="16" t="s">
        <v>55</v>
      </c>
      <c r="F19" s="16" t="s">
        <v>35</v>
      </c>
      <c r="G19" s="38">
        <v>3</v>
      </c>
      <c r="H19" s="38">
        <v>9</v>
      </c>
      <c r="I19" s="25">
        <v>6808</v>
      </c>
      <c r="J19" s="25">
        <v>12055</v>
      </c>
      <c r="K19" s="15">
        <v>1221</v>
      </c>
      <c r="L19" s="15">
        <v>2169</v>
      </c>
      <c r="M19" s="67">
        <f>(I19/J19*100)-100</f>
        <v>-43.52550808793032</v>
      </c>
      <c r="N19" s="15">
        <f>I19/H19</f>
        <v>756.4444444444445</v>
      </c>
      <c r="O19" s="39">
        <v>9</v>
      </c>
      <c r="P19" s="15"/>
      <c r="Q19" s="15"/>
      <c r="R19" s="15"/>
      <c r="S19" s="15"/>
      <c r="T19" s="67" t="e">
        <f>(P19/Q19*100)-100</f>
        <v>#DIV/0!</v>
      </c>
      <c r="U19" s="25"/>
      <c r="V19" s="15">
        <f>P19/O19</f>
        <v>0</v>
      </c>
      <c r="W19" s="86">
        <v>50357</v>
      </c>
      <c r="X19" s="86"/>
      <c r="Y19" s="95">
        <v>9891</v>
      </c>
    </row>
    <row r="20" spans="1:25" ht="12.75">
      <c r="A20" s="72">
        <v>7</v>
      </c>
      <c r="B20" s="72">
        <v>5</v>
      </c>
      <c r="C20" s="4" t="s">
        <v>61</v>
      </c>
      <c r="D20" s="4" t="s">
        <v>62</v>
      </c>
      <c r="E20" s="16" t="s">
        <v>55</v>
      </c>
      <c r="F20" s="16" t="s">
        <v>35</v>
      </c>
      <c r="G20" s="38">
        <v>6</v>
      </c>
      <c r="H20" s="38">
        <v>9</v>
      </c>
      <c r="I20" s="25">
        <v>5077</v>
      </c>
      <c r="J20" s="25">
        <v>8222</v>
      </c>
      <c r="K20" s="105">
        <v>910</v>
      </c>
      <c r="L20" s="105">
        <v>1448</v>
      </c>
      <c r="M20" s="67">
        <f>(I20/J20*100)-100</f>
        <v>-38.251033811724646</v>
      </c>
      <c r="N20" s="15">
        <f>I20/H20</f>
        <v>564.1111111111111</v>
      </c>
      <c r="O20" s="38">
        <v>9</v>
      </c>
      <c r="P20" s="99"/>
      <c r="Q20" s="99"/>
      <c r="R20" s="23"/>
      <c r="S20" s="23"/>
      <c r="T20" s="67" t="e">
        <f>(P20/Q20*100)-100</f>
        <v>#DIV/0!</v>
      </c>
      <c r="U20" s="74"/>
      <c r="V20" s="15">
        <f>P20/O20</f>
        <v>0</v>
      </c>
      <c r="W20" s="86">
        <v>109655</v>
      </c>
      <c r="X20" s="86"/>
      <c r="Y20" s="95">
        <v>21058</v>
      </c>
    </row>
    <row r="21" spans="1:25" ht="12.75">
      <c r="A21" s="72">
        <v>8</v>
      </c>
      <c r="B21" s="72">
        <v>6</v>
      </c>
      <c r="C21" s="4" t="s">
        <v>77</v>
      </c>
      <c r="D21" s="4" t="s">
        <v>77</v>
      </c>
      <c r="E21" s="16" t="s">
        <v>46</v>
      </c>
      <c r="F21" s="16" t="s">
        <v>35</v>
      </c>
      <c r="G21" s="38">
        <v>2</v>
      </c>
      <c r="H21" s="38">
        <v>9</v>
      </c>
      <c r="I21" s="15">
        <v>3778</v>
      </c>
      <c r="J21" s="15">
        <v>6324</v>
      </c>
      <c r="K21" s="98">
        <v>684</v>
      </c>
      <c r="L21" s="98">
        <v>1089</v>
      </c>
      <c r="M21" s="67">
        <f>(I21/J21*100)-100</f>
        <v>-40.25932953826692</v>
      </c>
      <c r="N21" s="15">
        <f>I21/H21</f>
        <v>419.77777777777777</v>
      </c>
      <c r="O21" s="73">
        <v>9</v>
      </c>
      <c r="P21" s="15"/>
      <c r="Q21" s="15"/>
      <c r="R21" s="15"/>
      <c r="S21" s="15"/>
      <c r="T21" s="67" t="e">
        <f>(P21/Q21*100)-100</f>
        <v>#DIV/0!</v>
      </c>
      <c r="U21" s="74"/>
      <c r="V21" s="15">
        <f>P21/O21</f>
        <v>0</v>
      </c>
      <c r="W21" s="86">
        <v>13776</v>
      </c>
      <c r="X21" s="86"/>
      <c r="Y21" s="95">
        <v>2757</v>
      </c>
    </row>
    <row r="22" spans="1:25" ht="12.75">
      <c r="A22" s="72">
        <v>9</v>
      </c>
      <c r="B22" s="72" t="s">
        <v>47</v>
      </c>
      <c r="C22" s="83" t="s">
        <v>90</v>
      </c>
      <c r="D22" s="83" t="s">
        <v>91</v>
      </c>
      <c r="E22" s="16" t="s">
        <v>46</v>
      </c>
      <c r="F22" s="16" t="s">
        <v>53</v>
      </c>
      <c r="G22" s="38">
        <v>1</v>
      </c>
      <c r="H22" s="38">
        <v>9</v>
      </c>
      <c r="I22" s="15">
        <v>3026</v>
      </c>
      <c r="J22" s="15"/>
      <c r="K22" s="15">
        <v>546</v>
      </c>
      <c r="L22" s="15"/>
      <c r="M22" s="67"/>
      <c r="N22" s="15">
        <f>I22/H22</f>
        <v>336.22222222222223</v>
      </c>
      <c r="O22" s="73">
        <v>9</v>
      </c>
      <c r="P22" s="78"/>
      <c r="Q22" s="78"/>
      <c r="R22" s="78"/>
      <c r="S22" s="78"/>
      <c r="T22" s="67"/>
      <c r="U22" s="74"/>
      <c r="V22" s="15">
        <f>P22/O22</f>
        <v>0</v>
      </c>
      <c r="W22" s="86">
        <v>3345</v>
      </c>
      <c r="X22" s="86"/>
      <c r="Y22" s="95">
        <v>602</v>
      </c>
    </row>
    <row r="23" spans="1:25" ht="12.75">
      <c r="A23" s="72">
        <v>10</v>
      </c>
      <c r="B23" s="72">
        <v>13</v>
      </c>
      <c r="C23" s="87" t="s">
        <v>57</v>
      </c>
      <c r="D23" s="4" t="s">
        <v>56</v>
      </c>
      <c r="E23" s="16" t="s">
        <v>46</v>
      </c>
      <c r="F23" s="16" t="s">
        <v>52</v>
      </c>
      <c r="G23" s="38">
        <v>10</v>
      </c>
      <c r="H23" s="38">
        <v>12</v>
      </c>
      <c r="I23" s="15">
        <v>2933</v>
      </c>
      <c r="J23" s="15">
        <v>2169</v>
      </c>
      <c r="K23" s="15">
        <v>520</v>
      </c>
      <c r="L23" s="15">
        <v>383</v>
      </c>
      <c r="M23" s="67">
        <f>(I23/J23*100)-100</f>
        <v>35.22360534808669</v>
      </c>
      <c r="N23" s="15">
        <f>I23/H23</f>
        <v>244.41666666666666</v>
      </c>
      <c r="O23" s="73">
        <v>12</v>
      </c>
      <c r="P23" s="78"/>
      <c r="Q23" s="78"/>
      <c r="R23" s="15"/>
      <c r="S23" s="15"/>
      <c r="T23" s="67" t="e">
        <f>(P23/Q23*100)-100</f>
        <v>#DIV/0!</v>
      </c>
      <c r="U23" s="74"/>
      <c r="V23" s="15">
        <f>P23/O23</f>
        <v>0</v>
      </c>
      <c r="W23" s="86">
        <v>51648</v>
      </c>
      <c r="X23" s="86"/>
      <c r="Y23" s="95">
        <v>10076</v>
      </c>
    </row>
    <row r="24" spans="1:25" ht="12.75">
      <c r="A24" s="72">
        <v>11</v>
      </c>
      <c r="B24" s="72" t="s">
        <v>47</v>
      </c>
      <c r="C24" s="87" t="s">
        <v>88</v>
      </c>
      <c r="D24" s="4" t="s">
        <v>89</v>
      </c>
      <c r="E24" s="16" t="s">
        <v>55</v>
      </c>
      <c r="F24" s="16" t="s">
        <v>35</v>
      </c>
      <c r="G24" s="38">
        <v>1</v>
      </c>
      <c r="H24" s="38">
        <v>9</v>
      </c>
      <c r="I24" s="25">
        <v>2547</v>
      </c>
      <c r="J24" s="25"/>
      <c r="K24" s="25">
        <v>473</v>
      </c>
      <c r="L24" s="25"/>
      <c r="M24" s="67"/>
      <c r="N24" s="15">
        <f>I24/H24</f>
        <v>283</v>
      </c>
      <c r="O24" s="39">
        <v>9</v>
      </c>
      <c r="P24" s="15"/>
      <c r="Q24" s="15"/>
      <c r="R24" s="15"/>
      <c r="S24" s="15"/>
      <c r="T24" s="67"/>
      <c r="U24" s="74"/>
      <c r="V24" s="15">
        <f>P24/O24</f>
        <v>0</v>
      </c>
      <c r="W24" s="86">
        <v>2714</v>
      </c>
      <c r="X24" s="86"/>
      <c r="Y24" s="95">
        <v>505</v>
      </c>
    </row>
    <row r="25" spans="1:25" ht="12.75" customHeight="1">
      <c r="A25" s="72">
        <v>12</v>
      </c>
      <c r="B25" s="72">
        <v>14</v>
      </c>
      <c r="C25" s="4" t="s">
        <v>54</v>
      </c>
      <c r="D25" s="4" t="s">
        <v>54</v>
      </c>
      <c r="E25" s="16" t="s">
        <v>55</v>
      </c>
      <c r="F25" s="16" t="s">
        <v>35</v>
      </c>
      <c r="G25" s="38">
        <v>12</v>
      </c>
      <c r="H25" s="38">
        <v>10</v>
      </c>
      <c r="I25" s="25">
        <v>2320</v>
      </c>
      <c r="J25" s="25">
        <v>2094</v>
      </c>
      <c r="K25" s="98">
        <v>424</v>
      </c>
      <c r="L25" s="98">
        <v>377</v>
      </c>
      <c r="M25" s="67">
        <f>(I25/J25*100)-100</f>
        <v>10.792741165234006</v>
      </c>
      <c r="N25" s="15">
        <f>I25/H25</f>
        <v>232</v>
      </c>
      <c r="O25" s="39">
        <v>10</v>
      </c>
      <c r="P25" s="78"/>
      <c r="Q25" s="78"/>
      <c r="R25" s="15"/>
      <c r="S25" s="15"/>
      <c r="T25" s="67" t="e">
        <f>(P25/Q25*100)-100</f>
        <v>#DIV/0!</v>
      </c>
      <c r="U25" s="74"/>
      <c r="V25" s="15">
        <f>P25/O25</f>
        <v>0</v>
      </c>
      <c r="W25" s="86">
        <v>199176</v>
      </c>
      <c r="X25" s="86"/>
      <c r="Y25" s="95">
        <v>38630</v>
      </c>
    </row>
    <row r="26" spans="1:25" ht="12.75" customHeight="1">
      <c r="A26" s="72">
        <v>13</v>
      </c>
      <c r="B26" s="72">
        <v>11</v>
      </c>
      <c r="C26" s="4" t="s">
        <v>59</v>
      </c>
      <c r="D26" s="4" t="s">
        <v>60</v>
      </c>
      <c r="E26" s="16" t="s">
        <v>48</v>
      </c>
      <c r="F26" s="16" t="s">
        <v>49</v>
      </c>
      <c r="G26" s="38">
        <v>7</v>
      </c>
      <c r="H26" s="38">
        <v>9</v>
      </c>
      <c r="I26" s="25">
        <v>1832</v>
      </c>
      <c r="J26" s="25">
        <v>2731</v>
      </c>
      <c r="K26" s="25">
        <v>299</v>
      </c>
      <c r="L26" s="25">
        <v>439</v>
      </c>
      <c r="M26" s="67">
        <f>(I26/J26*100)-100</f>
        <v>-32.91834492859759</v>
      </c>
      <c r="N26" s="15">
        <f>I26/H26</f>
        <v>203.55555555555554</v>
      </c>
      <c r="O26" s="39">
        <v>9</v>
      </c>
      <c r="P26" s="15"/>
      <c r="Q26" s="15"/>
      <c r="R26" s="15"/>
      <c r="S26" s="15"/>
      <c r="T26" s="67" t="e">
        <f>(P26/Q26*100)-100</f>
        <v>#DIV/0!</v>
      </c>
      <c r="U26" s="74"/>
      <c r="V26" s="15">
        <f>P26/O26</f>
        <v>0</v>
      </c>
      <c r="W26" s="86">
        <v>60900</v>
      </c>
      <c r="X26" s="86"/>
      <c r="Y26" s="95">
        <v>10871</v>
      </c>
    </row>
    <row r="27" spans="1:25" ht="12.75">
      <c r="A27" s="72">
        <v>14</v>
      </c>
      <c r="B27" s="72">
        <v>8</v>
      </c>
      <c r="C27" s="4" t="s">
        <v>66</v>
      </c>
      <c r="D27" s="4" t="s">
        <v>67</v>
      </c>
      <c r="E27" s="16" t="s">
        <v>65</v>
      </c>
      <c r="F27" s="16" t="s">
        <v>45</v>
      </c>
      <c r="G27" s="38">
        <v>5</v>
      </c>
      <c r="H27" s="38">
        <v>6</v>
      </c>
      <c r="I27" s="15">
        <v>1622</v>
      </c>
      <c r="J27" s="15">
        <v>4112</v>
      </c>
      <c r="K27" s="15">
        <v>282</v>
      </c>
      <c r="L27" s="15">
        <v>760</v>
      </c>
      <c r="M27" s="67">
        <f>(I27/J27*100)-100</f>
        <v>-60.554474708171206</v>
      </c>
      <c r="N27" s="15">
        <f>I27/H27</f>
        <v>270.3333333333333</v>
      </c>
      <c r="O27" s="73">
        <v>6</v>
      </c>
      <c r="P27" s="15"/>
      <c r="Q27" s="15"/>
      <c r="R27" s="15"/>
      <c r="S27" s="15"/>
      <c r="T27" s="67" t="e">
        <f>(P27/Q27*100)-100</f>
        <v>#DIV/0!</v>
      </c>
      <c r="U27" s="74"/>
      <c r="V27" s="15">
        <f>P27/O27</f>
        <v>0</v>
      </c>
      <c r="W27" s="86">
        <v>49051</v>
      </c>
      <c r="X27" s="86"/>
      <c r="Y27" s="95">
        <v>9757</v>
      </c>
    </row>
    <row r="28" spans="1:25" ht="12.75">
      <c r="A28" s="72">
        <v>15</v>
      </c>
      <c r="B28" s="72">
        <v>7</v>
      </c>
      <c r="C28" s="4" t="s">
        <v>63</v>
      </c>
      <c r="D28" s="4" t="s">
        <v>64</v>
      </c>
      <c r="E28" s="16" t="s">
        <v>65</v>
      </c>
      <c r="F28" s="16" t="s">
        <v>45</v>
      </c>
      <c r="G28" s="38">
        <v>6</v>
      </c>
      <c r="H28" s="38">
        <v>8</v>
      </c>
      <c r="I28" s="25">
        <v>1459</v>
      </c>
      <c r="J28" s="25">
        <v>4442</v>
      </c>
      <c r="K28" s="102">
        <v>274</v>
      </c>
      <c r="L28" s="102">
        <v>759</v>
      </c>
      <c r="M28" s="67">
        <f>(I28/J28*100)-100</f>
        <v>-67.15443493921657</v>
      </c>
      <c r="N28" s="15">
        <f>I28/H28</f>
        <v>182.375</v>
      </c>
      <c r="O28" s="73">
        <v>8</v>
      </c>
      <c r="P28" s="15"/>
      <c r="Q28" s="15"/>
      <c r="R28" s="15"/>
      <c r="S28" s="15"/>
      <c r="T28" s="67" t="e">
        <f>(P28/Q28*100)-100</f>
        <v>#DIV/0!</v>
      </c>
      <c r="U28" s="74"/>
      <c r="V28" s="15">
        <f>P28/O28</f>
        <v>0</v>
      </c>
      <c r="W28" s="86">
        <v>54745</v>
      </c>
      <c r="X28" s="86"/>
      <c r="Y28" s="95">
        <v>10562</v>
      </c>
    </row>
    <row r="29" spans="1:25" ht="12.75">
      <c r="A29" s="72">
        <v>16</v>
      </c>
      <c r="B29" s="72">
        <v>16</v>
      </c>
      <c r="C29" s="4" t="s">
        <v>68</v>
      </c>
      <c r="D29" s="4" t="s">
        <v>69</v>
      </c>
      <c r="E29" s="16" t="s">
        <v>46</v>
      </c>
      <c r="F29" s="16" t="s">
        <v>53</v>
      </c>
      <c r="G29" s="38">
        <v>5</v>
      </c>
      <c r="H29" s="38">
        <v>10</v>
      </c>
      <c r="I29" s="15">
        <v>1381</v>
      </c>
      <c r="J29" s="15">
        <v>1646</v>
      </c>
      <c r="K29" s="25">
        <v>237</v>
      </c>
      <c r="L29" s="25">
        <v>318</v>
      </c>
      <c r="M29" s="67">
        <f>(I29/J29*100)-100</f>
        <v>-16.099635479951402</v>
      </c>
      <c r="N29" s="15">
        <f>I29/H29</f>
        <v>138.1</v>
      </c>
      <c r="O29" s="73">
        <v>10</v>
      </c>
      <c r="P29" s="15"/>
      <c r="Q29" s="15"/>
      <c r="R29" s="15"/>
      <c r="S29" s="15"/>
      <c r="T29" s="67" t="e">
        <f>(P29/Q29*100)-100</f>
        <v>#DIV/0!</v>
      </c>
      <c r="U29" s="74"/>
      <c r="V29" s="15">
        <f>P29/O29</f>
        <v>0</v>
      </c>
      <c r="W29" s="86">
        <v>20939</v>
      </c>
      <c r="X29" s="86"/>
      <c r="Y29" s="95">
        <v>4149</v>
      </c>
    </row>
    <row r="30" spans="1:25" ht="12.75">
      <c r="A30" s="72">
        <v>17</v>
      </c>
      <c r="B30" s="72">
        <v>9</v>
      </c>
      <c r="C30" s="4" t="s">
        <v>81</v>
      </c>
      <c r="D30" s="4" t="s">
        <v>80</v>
      </c>
      <c r="E30" s="16" t="s">
        <v>46</v>
      </c>
      <c r="F30" s="16" t="s">
        <v>52</v>
      </c>
      <c r="G30" s="38">
        <v>2</v>
      </c>
      <c r="H30" s="38">
        <v>9</v>
      </c>
      <c r="I30" s="25">
        <v>1292</v>
      </c>
      <c r="J30" s="25">
        <v>3877</v>
      </c>
      <c r="K30" s="25">
        <v>235</v>
      </c>
      <c r="L30" s="25">
        <v>687</v>
      </c>
      <c r="M30" s="67">
        <f>(I30/J30*100)-100</f>
        <v>-66.67526437967501</v>
      </c>
      <c r="N30" s="15">
        <f>I30/H30</f>
        <v>143.55555555555554</v>
      </c>
      <c r="O30" s="39">
        <v>9</v>
      </c>
      <c r="P30" s="15"/>
      <c r="Q30" s="15"/>
      <c r="R30" s="15"/>
      <c r="S30" s="15"/>
      <c r="T30" s="67" t="e">
        <f>(P30/Q30*100)-100</f>
        <v>#DIV/0!</v>
      </c>
      <c r="U30" s="74"/>
      <c r="V30" s="15">
        <f>P30/O30</f>
        <v>0</v>
      </c>
      <c r="W30" s="86">
        <v>7033</v>
      </c>
      <c r="X30" s="86"/>
      <c r="Y30" s="95">
        <v>1304</v>
      </c>
    </row>
    <row r="31" spans="1:25" ht="12.75">
      <c r="A31" s="72">
        <v>18</v>
      </c>
      <c r="B31" s="72">
        <v>12</v>
      </c>
      <c r="C31" s="4" t="s">
        <v>70</v>
      </c>
      <c r="D31" s="4" t="s">
        <v>71</v>
      </c>
      <c r="E31" s="16" t="s">
        <v>46</v>
      </c>
      <c r="F31" s="16" t="s">
        <v>53</v>
      </c>
      <c r="G31" s="38">
        <v>4</v>
      </c>
      <c r="H31" s="38">
        <v>9</v>
      </c>
      <c r="I31" s="15">
        <v>1129</v>
      </c>
      <c r="J31" s="15">
        <v>2380</v>
      </c>
      <c r="K31" s="98">
        <v>203</v>
      </c>
      <c r="L31" s="98">
        <v>409</v>
      </c>
      <c r="M31" s="67">
        <f>(I31/J31*100)-100</f>
        <v>-52.563025210084035</v>
      </c>
      <c r="N31" s="15">
        <f>I31/H31</f>
        <v>125.44444444444444</v>
      </c>
      <c r="O31" s="73">
        <v>9</v>
      </c>
      <c r="P31" s="78"/>
      <c r="Q31" s="78"/>
      <c r="R31" s="15"/>
      <c r="S31" s="15"/>
      <c r="T31" s="67" t="e">
        <f>(P31/Q31*100)-100</f>
        <v>#DIV/0!</v>
      </c>
      <c r="U31" s="84"/>
      <c r="V31" s="15">
        <f>P31/O31</f>
        <v>0</v>
      </c>
      <c r="W31" s="86">
        <v>17035</v>
      </c>
      <c r="X31" s="86"/>
      <c r="Y31" s="95">
        <v>3211</v>
      </c>
    </row>
    <row r="32" spans="1:25" ht="12.75">
      <c r="A32" s="72">
        <v>19</v>
      </c>
      <c r="B32" s="72">
        <v>10</v>
      </c>
      <c r="C32" s="4" t="s">
        <v>79</v>
      </c>
      <c r="D32" s="4" t="s">
        <v>82</v>
      </c>
      <c r="E32" s="16" t="s">
        <v>46</v>
      </c>
      <c r="F32" s="16" t="s">
        <v>45</v>
      </c>
      <c r="G32" s="38">
        <v>2</v>
      </c>
      <c r="H32" s="38">
        <v>10</v>
      </c>
      <c r="I32" s="25">
        <v>1127</v>
      </c>
      <c r="J32" s="25">
        <v>3834</v>
      </c>
      <c r="K32" s="84">
        <v>207</v>
      </c>
      <c r="L32" s="84">
        <v>669</v>
      </c>
      <c r="M32" s="67">
        <f>(I32/J32*100)-100</f>
        <v>-70.60511215440793</v>
      </c>
      <c r="N32" s="15">
        <f>I32/H32</f>
        <v>112.7</v>
      </c>
      <c r="O32" s="73">
        <v>10</v>
      </c>
      <c r="P32" s="78"/>
      <c r="Q32" s="15"/>
      <c r="R32" s="78"/>
      <c r="S32" s="15"/>
      <c r="T32" s="67" t="e">
        <f>(P32/Q32*100)-100</f>
        <v>#DIV/0!</v>
      </c>
      <c r="U32" s="84"/>
      <c r="V32" s="15">
        <f>P32/O32</f>
        <v>0</v>
      </c>
      <c r="W32" s="86">
        <v>7194</v>
      </c>
      <c r="X32" s="86"/>
      <c r="Y32" s="95">
        <v>1329</v>
      </c>
    </row>
    <row r="33" spans="1:25" ht="13.5" thickBot="1">
      <c r="A33" s="72">
        <v>20</v>
      </c>
      <c r="B33" s="72">
        <v>18</v>
      </c>
      <c r="C33" s="103" t="s">
        <v>50</v>
      </c>
      <c r="D33" s="4" t="s">
        <v>51</v>
      </c>
      <c r="E33" s="16" t="s">
        <v>48</v>
      </c>
      <c r="F33" s="16" t="s">
        <v>49</v>
      </c>
      <c r="G33" s="38">
        <v>14</v>
      </c>
      <c r="H33" s="38">
        <v>11</v>
      </c>
      <c r="I33" s="88">
        <v>864</v>
      </c>
      <c r="J33" s="88">
        <v>943</v>
      </c>
      <c r="K33" s="106">
        <v>169</v>
      </c>
      <c r="L33" s="106">
        <v>174</v>
      </c>
      <c r="M33" s="67">
        <f>(I33/J33*100)-100</f>
        <v>-8.377518557794275</v>
      </c>
      <c r="N33" s="15">
        <f>I33/H33</f>
        <v>78.54545454545455</v>
      </c>
      <c r="O33" s="101">
        <v>11</v>
      </c>
      <c r="P33" s="88"/>
      <c r="Q33" s="88"/>
      <c r="R33" s="88"/>
      <c r="S33" s="88"/>
      <c r="T33" s="97" t="e">
        <f>(P33/Q33*100)-100</f>
        <v>#DIV/0!</v>
      </c>
      <c r="U33" s="107"/>
      <c r="V33" s="15">
        <f>P33/O33</f>
        <v>0</v>
      </c>
      <c r="W33" s="90">
        <v>149175</v>
      </c>
      <c r="X33" s="90"/>
      <c r="Y33" s="96">
        <v>28846</v>
      </c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190</v>
      </c>
      <c r="I34" s="85">
        <f>SUM(I14:I33)</f>
        <v>123710</v>
      </c>
      <c r="J34" s="32">
        <v>37162</v>
      </c>
      <c r="K34" s="32">
        <f>SUM(K14:K33)</f>
        <v>21785</v>
      </c>
      <c r="L34" s="32">
        <v>6520</v>
      </c>
      <c r="M34" s="91">
        <f aca="true" t="shared" si="0" ref="M29:M34">(I34/J34*100)-100</f>
        <v>232.89381626392554</v>
      </c>
      <c r="N34" s="92">
        <f>I34/H34</f>
        <v>651.1052631578947</v>
      </c>
      <c r="O34" s="35">
        <f>SUM(O14:O33)</f>
        <v>190</v>
      </c>
      <c r="P34" s="32">
        <f>SUM(P14:P33)</f>
        <v>0</v>
      </c>
      <c r="Q34" s="85"/>
      <c r="R34" s="32">
        <f>SUM(R14:R33)</f>
        <v>0</v>
      </c>
      <c r="S34" s="32"/>
      <c r="T34" s="91" t="e">
        <f aca="true" t="shared" si="1" ref="T28:T34">(P34/Q34*100)-100</f>
        <v>#DIV/0!</v>
      </c>
      <c r="U34" s="93">
        <f>SUM(U14:U33)</f>
        <v>0</v>
      </c>
      <c r="V34" s="92">
        <f>P34/O34</f>
        <v>0</v>
      </c>
      <c r="W34" s="75">
        <f>SUM(W14:W33)</f>
        <v>1130945</v>
      </c>
      <c r="X34" s="32">
        <f>SUM(X14:X33)</f>
        <v>0</v>
      </c>
      <c r="Y34" s="36">
        <f>SUM(Y14:Y33)</f>
        <v>218228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07 - Nov</v>
      </c>
      <c r="K4" s="21"/>
      <c r="L4" s="63" t="str">
        <f>'WEEKLY COMPETITIVE REPORT'!M4</f>
        <v>09 - Nov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0.744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9" t="str">
        <f>'WEEKLY COMPETITIVE REPORT'!K5</f>
        <v>06 - Nov</v>
      </c>
      <c r="K5" s="8"/>
      <c r="L5" s="64" t="str">
        <f>'WEEKLY COMPETITIVE REPORT'!M5</f>
        <v>12 - Nov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45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41953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MAYA THE BEE</v>
      </c>
      <c r="D14" s="4" t="str">
        <f>'WEEKLY COMPETITIVE REPORT'!E14</f>
        <v>IND</v>
      </c>
      <c r="E14" s="4" t="str">
        <f>'WEEKLY COMPETITIVE REPORT'!F14</f>
        <v>Karantanija</v>
      </c>
      <c r="F14" s="38">
        <f>'WEEKLY COMPETITIVE REPORT'!G14</f>
        <v>3</v>
      </c>
      <c r="G14" s="38">
        <f>'WEEKLY COMPETITIVE REPORT'!H14</f>
        <v>17</v>
      </c>
      <c r="H14" s="15">
        <f>'WEEKLY COMPETITIVE REPORT'!I14/X4</f>
        <v>45184.13978494624</v>
      </c>
      <c r="I14" s="15">
        <f>'WEEKLY COMPETITIVE REPORT'!J14/X4</f>
        <v>56715.05376344086</v>
      </c>
      <c r="J14" s="23">
        <f>'WEEKLY COMPETITIVE REPORT'!K14</f>
        <v>5899</v>
      </c>
      <c r="K14" s="23">
        <f>'WEEKLY COMPETITIVE REPORT'!L14</f>
        <v>7336</v>
      </c>
      <c r="L14" s="65">
        <f>'WEEKLY COMPETITIVE REPORT'!M14</f>
        <v>-20.33131102474168</v>
      </c>
      <c r="M14" s="15" t="e">
        <f>#N/A</f>
        <v>#N/A</v>
      </c>
      <c r="N14" s="38">
        <f>'WEEKLY COMPETITIVE REPORT'!O14</f>
        <v>17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260450.2688172043</v>
      </c>
      <c r="W14" s="23">
        <f>'WEEKLY COMPETITIVE REPORT'!X14</f>
        <v>0</v>
      </c>
      <c r="X14" s="57">
        <f>'WEEKLY COMPETITIVE REPORT'!Y14</f>
        <v>36439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INTERSTELLAR</v>
      </c>
      <c r="D15" s="4" t="str">
        <f>'WEEKLY COMPETITIVE REPORT'!E15</f>
        <v>WB</v>
      </c>
      <c r="E15" s="4" t="str">
        <f>'WEEKLY COMPETITIVE REPORT'!F15</f>
        <v>Blitz</v>
      </c>
      <c r="F15" s="38">
        <f>'WEEKLY COMPETITIVE REPORT'!G15</f>
        <v>1</v>
      </c>
      <c r="G15" s="38">
        <f>'WEEKLY COMPETITIVE REPORT'!H15</f>
        <v>9</v>
      </c>
      <c r="H15" s="15">
        <f>'WEEKLY COMPETITIVE REPORT'!I15/X4</f>
        <v>29388.440860215054</v>
      </c>
      <c r="I15" s="15">
        <f>'WEEKLY COMPETITIVE REPORT'!J15/X4</f>
        <v>0</v>
      </c>
      <c r="J15" s="23">
        <f>'WEEKLY COMPETITIVE REPORT'!K15</f>
        <v>3601</v>
      </c>
      <c r="K15" s="23">
        <f>'WEEKLY COMPETITIVE REPORT'!L15</f>
        <v>0</v>
      </c>
      <c r="L15" s="65">
        <f>'WEEKLY COMPETITIVE REPORT'!M15</f>
        <v>0</v>
      </c>
      <c r="M15" s="15" t="e">
        <f>#N/A</f>
        <v>#N/A</v>
      </c>
      <c r="N15" s="38">
        <f>'WEEKLY COMPETITIVE REPORT'!O15</f>
        <v>9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>
        <f>'WEEKLY COMPETITIVE REPORT'!T15</f>
        <v>0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34564.51612903226</v>
      </c>
      <c r="W15" s="23">
        <f>'WEEKLY COMPETITIVE REPORT'!X15</f>
        <v>0</v>
      </c>
      <c r="X15" s="57">
        <f>'WEEKLY COMPETITIVE REPORT'!Y15</f>
        <v>4254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LET'S BE COPS</v>
      </c>
      <c r="D16" s="4" t="str">
        <f>'WEEKLY COMPETITIVE REPORT'!E16</f>
        <v>FOX</v>
      </c>
      <c r="E16" s="4" t="str">
        <f>'WEEKLY COMPETITIVE REPORT'!F16</f>
        <v>Blitz</v>
      </c>
      <c r="F16" s="38">
        <f>'WEEKLY COMPETITIVE REPORT'!G16</f>
        <v>1</v>
      </c>
      <c r="G16" s="38">
        <f>'WEEKLY COMPETITIVE REPORT'!H16</f>
        <v>6</v>
      </c>
      <c r="H16" s="15">
        <f>'WEEKLY COMPETITIVE REPORT'!I16/X4</f>
        <v>18806.451612903227</v>
      </c>
      <c r="I16" s="15">
        <f>'WEEKLY COMPETITIVE REPORT'!J16/X4</f>
        <v>0</v>
      </c>
      <c r="J16" s="23">
        <f>'WEEKLY COMPETITIVE REPORT'!K16</f>
        <v>2459</v>
      </c>
      <c r="K16" s="23">
        <f>'WEEKLY COMPETITIVE REPORT'!L16</f>
        <v>0</v>
      </c>
      <c r="L16" s="65">
        <f>'WEEKLY COMPETITIVE REPORT'!M16</f>
        <v>0</v>
      </c>
      <c r="M16" s="15" t="e">
        <f>#N/A</f>
        <v>#N/A</v>
      </c>
      <c r="N16" s="38">
        <f>'WEEKLY COMPETITIVE REPORT'!O16</f>
        <v>6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>
        <f>'WEEKLY COMPETITIVE REPORT'!T16</f>
        <v>0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20088.709677419356</v>
      </c>
      <c r="W16" s="23">
        <f>'WEEKLY COMPETITIVE REPORT'!X16</f>
        <v>0</v>
      </c>
      <c r="X16" s="57">
        <f>'WEEKLY COMPETITIVE REPORT'!Y16</f>
        <v>2623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VLOGA ZA EMO</v>
      </c>
      <c r="D17" s="4" t="str">
        <f>'WEEKLY COMPETITIVE REPORT'!E17</f>
        <v>DOM</v>
      </c>
      <c r="E17" s="4" t="str">
        <f>'WEEKLY COMPETITIVE REPORT'!F17</f>
        <v>Constantin Film Slovenija</v>
      </c>
      <c r="F17" s="38">
        <f>'WEEKLY COMPETITIVE REPORT'!G17</f>
        <v>3</v>
      </c>
      <c r="G17" s="38">
        <f>'WEEKLY COMPETITIVE REPORT'!H17</f>
        <v>10</v>
      </c>
      <c r="H17" s="15">
        <f>'WEEKLY COMPETITIVE REPORT'!I17/X4</f>
        <v>12561.827956989247</v>
      </c>
      <c r="I17" s="15">
        <f>'WEEKLY COMPETITIVE REPORT'!J17/X4</f>
        <v>15012.09677419355</v>
      </c>
      <c r="J17" s="23">
        <f>'WEEKLY COMPETITIVE REPORT'!K17</f>
        <v>1839</v>
      </c>
      <c r="K17" s="23">
        <f>'WEEKLY COMPETITIVE REPORT'!L17</f>
        <v>2014</v>
      </c>
      <c r="L17" s="65">
        <f>'WEEKLY COMPETITIVE REPORT'!M17</f>
        <v>-16.321962574984326</v>
      </c>
      <c r="M17" s="15" t="e">
        <f>#N/A</f>
        <v>#N/A</v>
      </c>
      <c r="N17" s="38">
        <f>'WEEKLY COMPETITIVE REPORT'!O17</f>
        <v>10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95653.2258064516</v>
      </c>
      <c r="W17" s="23">
        <f>'WEEKLY COMPETITIVE REPORT'!X17</f>
        <v>0</v>
      </c>
      <c r="X17" s="57">
        <f>'WEEKLY COMPETITIVE REPORT'!Y17</f>
        <v>16366</v>
      </c>
    </row>
    <row r="18" spans="1:24" ht="13.5" customHeight="1">
      <c r="A18" s="51">
        <v>5</v>
      </c>
      <c r="B18" s="4">
        <f>'WEEKLY COMPETITIVE REPORT'!B18</f>
        <v>2</v>
      </c>
      <c r="C18" s="4" t="str">
        <f>'WEEKLY COMPETITIVE REPORT'!C18</f>
        <v>FURY</v>
      </c>
      <c r="D18" s="4" t="str">
        <f>'WEEKLY COMPETITIVE REPORT'!E18</f>
        <v>IND</v>
      </c>
      <c r="E18" s="4" t="str">
        <f>'WEEKLY COMPETITIVE REPORT'!F18</f>
        <v>Blitz</v>
      </c>
      <c r="F18" s="38">
        <f>'WEEKLY COMPETITIVE REPORT'!G18</f>
        <v>2</v>
      </c>
      <c r="G18" s="38">
        <f>'WEEKLY COMPETITIVE REPORT'!H18</f>
        <v>9</v>
      </c>
      <c r="H18" s="15">
        <f>'WEEKLY COMPETITIVE REPORT'!I18/X4</f>
        <v>10342.741935483871</v>
      </c>
      <c r="I18" s="15">
        <f>'WEEKLY COMPETITIVE REPORT'!J18/X4</f>
        <v>18678.763440860213</v>
      </c>
      <c r="J18" s="23">
        <f>'WEEKLY COMPETITIVE REPORT'!K18</f>
        <v>1303</v>
      </c>
      <c r="K18" s="23">
        <f>'WEEKLY COMPETITIVE REPORT'!L18</f>
        <v>2323</v>
      </c>
      <c r="L18" s="65">
        <f>'WEEKLY COMPETITIVE REPORT'!M18</f>
        <v>-44.62833705116213</v>
      </c>
      <c r="M18" s="15" t="e">
        <f>#N/A</f>
        <v>#N/A</v>
      </c>
      <c r="N18" s="38">
        <f>'WEEKLY COMPETITIVE REPORT'!O18</f>
        <v>9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38439.51612903226</v>
      </c>
      <c r="W18" s="23">
        <f>'WEEKLY COMPETITIVE REPORT'!X18</f>
        <v>0</v>
      </c>
      <c r="X18" s="57">
        <f>'WEEKLY COMPETITIVE REPORT'!Y18</f>
        <v>4998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OUIJA</v>
      </c>
      <c r="D19" s="4" t="str">
        <f>'WEEKLY COMPETITIVE REPORT'!E19</f>
        <v>UNI</v>
      </c>
      <c r="E19" s="4" t="str">
        <f>'WEEKLY COMPETITIVE REPORT'!F19</f>
        <v>Karantanija</v>
      </c>
      <c r="F19" s="38">
        <f>'WEEKLY COMPETITIVE REPORT'!G19</f>
        <v>3</v>
      </c>
      <c r="G19" s="38">
        <f>'WEEKLY COMPETITIVE REPORT'!H19</f>
        <v>9</v>
      </c>
      <c r="H19" s="15">
        <f>'WEEKLY COMPETITIVE REPORT'!I19/X4</f>
        <v>9150.537634408602</v>
      </c>
      <c r="I19" s="15">
        <f>'WEEKLY COMPETITIVE REPORT'!J19/X4</f>
        <v>16202.956989247312</v>
      </c>
      <c r="J19" s="23">
        <f>'WEEKLY COMPETITIVE REPORT'!K19</f>
        <v>1221</v>
      </c>
      <c r="K19" s="23">
        <f>'WEEKLY COMPETITIVE REPORT'!L19</f>
        <v>2169</v>
      </c>
      <c r="L19" s="65">
        <f>'WEEKLY COMPETITIVE REPORT'!M19</f>
        <v>-43.52550808793032</v>
      </c>
      <c r="M19" s="15" t="e">
        <f>#N/A</f>
        <v>#N/A</v>
      </c>
      <c r="N19" s="38">
        <f>'WEEKLY COMPETITIVE REPORT'!O19</f>
        <v>9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67684.13978494624</v>
      </c>
      <c r="W19" s="23">
        <f>'WEEKLY COMPETITIVE REPORT'!X19</f>
        <v>0</v>
      </c>
      <c r="X19" s="57">
        <f>'WEEKLY COMPETITIVE REPORT'!Y19</f>
        <v>9891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DRACULA UNTOLD</v>
      </c>
      <c r="D20" s="4" t="str">
        <f>'WEEKLY COMPETITIVE REPORT'!E20</f>
        <v>UNI</v>
      </c>
      <c r="E20" s="4" t="str">
        <f>'WEEKLY COMPETITIVE REPORT'!F20</f>
        <v>Karantanija</v>
      </c>
      <c r="F20" s="38">
        <f>'WEEKLY COMPETITIVE REPORT'!G20</f>
        <v>6</v>
      </c>
      <c r="G20" s="38">
        <f>'WEEKLY COMPETITIVE REPORT'!H20</f>
        <v>9</v>
      </c>
      <c r="H20" s="15">
        <f>'WEEKLY COMPETITIVE REPORT'!I20/X4</f>
        <v>6823.924731182796</v>
      </c>
      <c r="I20" s="15">
        <f>'WEEKLY COMPETITIVE REPORT'!J20/X4</f>
        <v>11051.075268817205</v>
      </c>
      <c r="J20" s="23">
        <f>'WEEKLY COMPETITIVE REPORT'!K20</f>
        <v>910</v>
      </c>
      <c r="K20" s="23">
        <f>'WEEKLY COMPETITIVE REPORT'!L20</f>
        <v>1448</v>
      </c>
      <c r="L20" s="65">
        <f>'WEEKLY COMPETITIVE REPORT'!M20</f>
        <v>-38.251033811724646</v>
      </c>
      <c r="M20" s="15" t="e">
        <f>#N/A</f>
        <v>#N/A</v>
      </c>
      <c r="N20" s="38">
        <f>'WEEKLY COMPETITIVE REPORT'!O20</f>
        <v>9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147385.75268817204</v>
      </c>
      <c r="W20" s="23">
        <f>'WEEKLY COMPETITIVE REPORT'!X20</f>
        <v>0</v>
      </c>
      <c r="X20" s="57">
        <f>'WEEKLY COMPETITIVE REPORT'!Y20</f>
        <v>21058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MALI BUDO</v>
      </c>
      <c r="D21" s="4" t="str">
        <f>'WEEKLY COMPETITIVE REPORT'!E21</f>
        <v>IND</v>
      </c>
      <c r="E21" s="4" t="str">
        <f>'WEEKLY COMPETITIVE REPORT'!F21</f>
        <v>Karantanija</v>
      </c>
      <c r="F21" s="38">
        <f>'WEEKLY COMPETITIVE REPORT'!G21</f>
        <v>2</v>
      </c>
      <c r="G21" s="38">
        <f>'WEEKLY COMPETITIVE REPORT'!H21</f>
        <v>9</v>
      </c>
      <c r="H21" s="15">
        <f>'WEEKLY COMPETITIVE REPORT'!I21/X4</f>
        <v>5077.956989247312</v>
      </c>
      <c r="I21" s="15">
        <f>'WEEKLY COMPETITIVE REPORT'!J21/X4</f>
        <v>8500</v>
      </c>
      <c r="J21" s="23">
        <f>'WEEKLY COMPETITIVE REPORT'!K21</f>
        <v>684</v>
      </c>
      <c r="K21" s="23">
        <f>'WEEKLY COMPETITIVE REPORT'!L21</f>
        <v>1089</v>
      </c>
      <c r="L21" s="65">
        <f>'WEEKLY COMPETITIVE REPORT'!M21</f>
        <v>-40.25932953826692</v>
      </c>
      <c r="M21" s="15" t="e">
        <f>#N/A</f>
        <v>#N/A</v>
      </c>
      <c r="N21" s="38">
        <f>'WEEKLY COMPETITIVE REPORT'!O21</f>
        <v>9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18516.129032258064</v>
      </c>
      <c r="W21" s="23">
        <f>'WEEKLY COMPETITIVE REPORT'!X21</f>
        <v>0</v>
      </c>
      <c r="X21" s="57">
        <f>'WEEKLY COMPETITIVE REPORT'!Y21</f>
        <v>2757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A LONG WAY DOWN</v>
      </c>
      <c r="D22" s="4" t="str">
        <f>'WEEKLY COMPETITIVE REPORT'!E22</f>
        <v>IND</v>
      </c>
      <c r="E22" s="4" t="str">
        <f>'WEEKLY COMPETITIVE REPORT'!F22</f>
        <v>Cinemania</v>
      </c>
      <c r="F22" s="38">
        <f>'WEEKLY COMPETITIVE REPORT'!G22</f>
        <v>1</v>
      </c>
      <c r="G22" s="38">
        <f>'WEEKLY COMPETITIVE REPORT'!H22</f>
        <v>9</v>
      </c>
      <c r="H22" s="15">
        <f>'WEEKLY COMPETITIVE REPORT'!I22/X4</f>
        <v>4067.2043010752686</v>
      </c>
      <c r="I22" s="15">
        <f>'WEEKLY COMPETITIVE REPORT'!J22/X4</f>
        <v>0</v>
      </c>
      <c r="J22" s="23">
        <f>'WEEKLY COMPETITIVE REPORT'!K22</f>
        <v>546</v>
      </c>
      <c r="K22" s="23">
        <f>'WEEKLY COMPETITIVE REPORT'!L22</f>
        <v>0</v>
      </c>
      <c r="L22" s="65">
        <f>'WEEKLY COMPETITIVE REPORT'!M22</f>
        <v>0</v>
      </c>
      <c r="M22" s="15" t="e">
        <f>#N/A</f>
        <v>#N/A</v>
      </c>
      <c r="N22" s="38">
        <f>'WEEKLY COMPETITIVE REPORT'!O22</f>
        <v>9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>
        <f>'WEEKLY COMPETITIVE REPORT'!T22</f>
        <v>0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4495.967741935484</v>
      </c>
      <c r="W22" s="23">
        <f>'WEEKLY COMPETITIVE REPORT'!X22</f>
        <v>0</v>
      </c>
      <c r="X22" s="57">
        <f>'WEEKLY COMPETITIVE REPORT'!Y22</f>
        <v>602</v>
      </c>
    </row>
    <row r="23" spans="1:24" ht="12.75">
      <c r="A23" s="51">
        <v>10</v>
      </c>
      <c r="B23" s="4">
        <f>'WEEKLY COMPETITIVE REPORT'!B23</f>
        <v>13</v>
      </c>
      <c r="C23" s="4" t="str">
        <f>'WEEKLY COMPETITIVE REPORT'!C23</f>
        <v>QU'EST-CE QU'ON A FAIT AU BON DIEU?</v>
      </c>
      <c r="D23" s="4" t="str">
        <f>'WEEKLY COMPETITIVE REPORT'!E23</f>
        <v>IND</v>
      </c>
      <c r="E23" s="4" t="str">
        <f>'WEEKLY COMPETITIVE REPORT'!F23</f>
        <v>FIVIA</v>
      </c>
      <c r="F23" s="38">
        <f>'WEEKLY COMPETITIVE REPORT'!G23</f>
        <v>10</v>
      </c>
      <c r="G23" s="38">
        <f>'WEEKLY COMPETITIVE REPORT'!H23</f>
        <v>12</v>
      </c>
      <c r="H23" s="15">
        <f>'WEEKLY COMPETITIVE REPORT'!I23/X4</f>
        <v>3942.2043010752686</v>
      </c>
      <c r="I23" s="15">
        <f>'WEEKLY COMPETITIVE REPORT'!J23/X4</f>
        <v>2915.3225806451615</v>
      </c>
      <c r="J23" s="23">
        <f>'WEEKLY COMPETITIVE REPORT'!K23</f>
        <v>520</v>
      </c>
      <c r="K23" s="23">
        <f>'WEEKLY COMPETITIVE REPORT'!L23</f>
        <v>383</v>
      </c>
      <c r="L23" s="65">
        <f>'WEEKLY COMPETITIVE REPORT'!M23</f>
        <v>35.22360534808669</v>
      </c>
      <c r="M23" s="15" t="e">
        <f>#N/A</f>
        <v>#N/A</v>
      </c>
      <c r="N23" s="38">
        <f>'WEEKLY COMPETITIVE REPORT'!O23</f>
        <v>12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69419.35483870968</v>
      </c>
      <c r="W23" s="23">
        <f>'WEEKLY COMPETITIVE REPORT'!X23</f>
        <v>0</v>
      </c>
      <c r="X23" s="57">
        <f>'WEEKLY COMPETITIVE REPORT'!Y23</f>
        <v>10076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TRASH</v>
      </c>
      <c r="D24" s="4" t="str">
        <f>'WEEKLY COMPETITIVE REPORT'!E24</f>
        <v>UNI</v>
      </c>
      <c r="E24" s="4" t="str">
        <f>'WEEKLY COMPETITIVE REPORT'!F24</f>
        <v>Karantanija</v>
      </c>
      <c r="F24" s="38">
        <f>'WEEKLY COMPETITIVE REPORT'!G24</f>
        <v>1</v>
      </c>
      <c r="G24" s="38">
        <f>'WEEKLY COMPETITIVE REPORT'!H24</f>
        <v>9</v>
      </c>
      <c r="H24" s="15">
        <f>'WEEKLY COMPETITIVE REPORT'!I24/X4</f>
        <v>3423.3870967741937</v>
      </c>
      <c r="I24" s="15">
        <f>'WEEKLY COMPETITIVE REPORT'!J24/X4</f>
        <v>0</v>
      </c>
      <c r="J24" s="23">
        <f>'WEEKLY COMPETITIVE REPORT'!K24</f>
        <v>473</v>
      </c>
      <c r="K24" s="23">
        <f>'WEEKLY COMPETITIVE REPORT'!L24</f>
        <v>0</v>
      </c>
      <c r="L24" s="65">
        <f>'WEEKLY COMPETITIVE REPORT'!M24</f>
        <v>0</v>
      </c>
      <c r="M24" s="15" t="e">
        <f>#N/A</f>
        <v>#N/A</v>
      </c>
      <c r="N24" s="38">
        <f>'WEEKLY COMPETITIVE REPORT'!O24</f>
        <v>9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>
        <f>'WEEKLY COMPETITIVE REPORT'!T24</f>
        <v>0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3647.8494623655915</v>
      </c>
      <c r="W24" s="23">
        <f>'WEEKLY COMPETITIVE REPORT'!X24</f>
        <v>0</v>
      </c>
      <c r="X24" s="57">
        <f>'WEEKLY COMPETITIVE REPORT'!Y24</f>
        <v>505</v>
      </c>
    </row>
    <row r="25" spans="1:24" ht="12.75">
      <c r="A25" s="51">
        <v>12</v>
      </c>
      <c r="B25" s="4">
        <f>'WEEKLY COMPETITIVE REPORT'!B25</f>
        <v>14</v>
      </c>
      <c r="C25" s="4" t="str">
        <f>'WEEKLY COMPETITIVE REPORT'!C25</f>
        <v>LUCY</v>
      </c>
      <c r="D25" s="4" t="str">
        <f>'WEEKLY COMPETITIVE REPORT'!E25</f>
        <v>UNI</v>
      </c>
      <c r="E25" s="4" t="str">
        <f>'WEEKLY COMPETITIVE REPORT'!F25</f>
        <v>Karantanija</v>
      </c>
      <c r="F25" s="38">
        <f>'WEEKLY COMPETITIVE REPORT'!G25</f>
        <v>12</v>
      </c>
      <c r="G25" s="38">
        <f>'WEEKLY COMPETITIVE REPORT'!H25</f>
        <v>10</v>
      </c>
      <c r="H25" s="15">
        <f>'WEEKLY COMPETITIVE REPORT'!I25/X4</f>
        <v>3118.2795698924733</v>
      </c>
      <c r="I25" s="15">
        <f>'WEEKLY COMPETITIVE REPORT'!J25/X4</f>
        <v>2814.516129032258</v>
      </c>
      <c r="J25" s="23">
        <f>'WEEKLY COMPETITIVE REPORT'!K25</f>
        <v>424</v>
      </c>
      <c r="K25" s="23">
        <f>'WEEKLY COMPETITIVE REPORT'!L25</f>
        <v>377</v>
      </c>
      <c r="L25" s="65">
        <f>'WEEKLY COMPETITIVE REPORT'!M25</f>
        <v>10.792741165234006</v>
      </c>
      <c r="M25" s="15" t="e">
        <f>#N/A</f>
        <v>#N/A</v>
      </c>
      <c r="N25" s="38">
        <f>'WEEKLY COMPETITIVE REPORT'!O25</f>
        <v>10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267709.67741935485</v>
      </c>
      <c r="W25" s="23">
        <f>'WEEKLY COMPETITIVE REPORT'!X25</f>
        <v>0</v>
      </c>
      <c r="X25" s="57">
        <f>'WEEKLY COMPETITIVE REPORT'!Y25</f>
        <v>38630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EQUALIZER</v>
      </c>
      <c r="D26" s="4" t="str">
        <f>'WEEKLY COMPETITIVE REPORT'!E26</f>
        <v>SONY</v>
      </c>
      <c r="E26" s="4" t="str">
        <f>'WEEKLY COMPETITIVE REPORT'!F26</f>
        <v>CF</v>
      </c>
      <c r="F26" s="38">
        <f>'WEEKLY COMPETITIVE REPORT'!G26</f>
        <v>7</v>
      </c>
      <c r="G26" s="38">
        <f>'WEEKLY COMPETITIVE REPORT'!H26</f>
        <v>9</v>
      </c>
      <c r="H26" s="15">
        <f>'WEEKLY COMPETITIVE REPORT'!I26/X4</f>
        <v>2462.3655913978496</v>
      </c>
      <c r="I26" s="15">
        <f>'WEEKLY COMPETITIVE REPORT'!J26/X4</f>
        <v>3670.6989247311826</v>
      </c>
      <c r="J26" s="23">
        <f>'WEEKLY COMPETITIVE REPORT'!K26</f>
        <v>299</v>
      </c>
      <c r="K26" s="23">
        <f>'WEEKLY COMPETITIVE REPORT'!L26</f>
        <v>439</v>
      </c>
      <c r="L26" s="65">
        <f>'WEEKLY COMPETITIVE REPORT'!M26</f>
        <v>-32.91834492859759</v>
      </c>
      <c r="M26" s="15" t="e">
        <f>#N/A</f>
        <v>#N/A</v>
      </c>
      <c r="N26" s="38">
        <f>'WEEKLY COMPETITIVE REPORT'!O26</f>
        <v>9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81854.83870967742</v>
      </c>
      <c r="W26" s="23">
        <f>'WEEKLY COMPETITIVE REPORT'!X26</f>
        <v>0</v>
      </c>
      <c r="X26" s="57">
        <f>'WEEKLY COMPETITIVE REPORT'!Y26</f>
        <v>10871</v>
      </c>
    </row>
    <row r="27" spans="1:24" ht="12.75" customHeight="1">
      <c r="A27" s="51">
        <v>14</v>
      </c>
      <c r="B27" s="4">
        <f>'WEEKLY COMPETITIVE REPORT'!B27</f>
        <v>8</v>
      </c>
      <c r="C27" s="4" t="str">
        <f>'WEEKLY COMPETITIVE REPORT'!C27</f>
        <v>MAZE RUNNER</v>
      </c>
      <c r="D27" s="4" t="str">
        <f>'WEEKLY COMPETITIVE REPORT'!E27</f>
        <v>FOX</v>
      </c>
      <c r="E27" s="4" t="str">
        <f>'WEEKLY COMPETITIVE REPORT'!F27</f>
        <v>Blitz</v>
      </c>
      <c r="F27" s="38">
        <f>'WEEKLY COMPETITIVE REPORT'!G27</f>
        <v>5</v>
      </c>
      <c r="G27" s="38">
        <f>'WEEKLY COMPETITIVE REPORT'!H27</f>
        <v>6</v>
      </c>
      <c r="H27" s="15">
        <f>'WEEKLY COMPETITIVE REPORT'!I27/X4</f>
        <v>2180.1075268817203</v>
      </c>
      <c r="I27" s="15">
        <f>'WEEKLY COMPETITIVE REPORT'!J27/X17</f>
        <v>0.2512525968471221</v>
      </c>
      <c r="J27" s="23">
        <f>'WEEKLY COMPETITIVE REPORT'!K27</f>
        <v>282</v>
      </c>
      <c r="K27" s="23">
        <f>'WEEKLY COMPETITIVE REPORT'!L27</f>
        <v>760</v>
      </c>
      <c r="L27" s="65">
        <f>'WEEKLY COMPETITIVE REPORT'!M27</f>
        <v>-60.554474708171206</v>
      </c>
      <c r="M27" s="15" t="e">
        <f>#N/A</f>
        <v>#N/A</v>
      </c>
      <c r="N27" s="38">
        <f>'WEEKLY COMPETITIVE REPORT'!O27</f>
        <v>6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65928.76344086022</v>
      </c>
      <c r="W27" s="23">
        <f>'WEEKLY COMPETITIVE REPORT'!X27</f>
        <v>0</v>
      </c>
      <c r="X27" s="57">
        <f>'WEEKLY COMPETITIVE REPORT'!Y27</f>
        <v>9757</v>
      </c>
    </row>
    <row r="28" spans="1:24" ht="12.75">
      <c r="A28" s="51">
        <v>15</v>
      </c>
      <c r="B28" s="4">
        <f>'WEEKLY COMPETITIVE REPORT'!B28</f>
        <v>7</v>
      </c>
      <c r="C28" s="4" t="str">
        <f>'WEEKLY COMPETITIVE REPORT'!C28</f>
        <v>GONE GIRL</v>
      </c>
      <c r="D28" s="4" t="str">
        <f>'WEEKLY COMPETITIVE REPORT'!E28</f>
        <v>FOX</v>
      </c>
      <c r="E28" s="4" t="str">
        <f>'WEEKLY COMPETITIVE REPORT'!F28</f>
        <v>Blitz</v>
      </c>
      <c r="F28" s="38">
        <f>'WEEKLY COMPETITIVE REPORT'!G28</f>
        <v>6</v>
      </c>
      <c r="G28" s="38">
        <f>'WEEKLY COMPETITIVE REPORT'!H28</f>
        <v>8</v>
      </c>
      <c r="H28" s="15">
        <f>'WEEKLY COMPETITIVE REPORT'!I28/X4</f>
        <v>1961.021505376344</v>
      </c>
      <c r="I28" s="15">
        <f>'WEEKLY COMPETITIVE REPORT'!J28/X17</f>
        <v>0.27141635097152633</v>
      </c>
      <c r="J28" s="23">
        <f>'WEEKLY COMPETITIVE REPORT'!K28</f>
        <v>274</v>
      </c>
      <c r="K28" s="23">
        <f>'WEEKLY COMPETITIVE REPORT'!L28</f>
        <v>759</v>
      </c>
      <c r="L28" s="65">
        <f>'WEEKLY COMPETITIVE REPORT'!M28</f>
        <v>-67.15443493921657</v>
      </c>
      <c r="M28" s="15" t="e">
        <f>#N/A</f>
        <v>#N/A</v>
      </c>
      <c r="N28" s="38">
        <f>'WEEKLY COMPETITIVE REPORT'!O28</f>
        <v>8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73581.98924731182</v>
      </c>
      <c r="W28" s="23">
        <f>'WEEKLY COMPETITIVE REPORT'!X28</f>
        <v>0</v>
      </c>
      <c r="X28" s="57">
        <f>'WEEKLY COMPETITIVE REPORT'!Y28</f>
        <v>10562</v>
      </c>
    </row>
    <row r="29" spans="1:24" ht="12.75">
      <c r="A29" s="51">
        <v>16</v>
      </c>
      <c r="B29" s="4">
        <f>'WEEKLY COMPETITIVE REPORT'!B29</f>
        <v>16</v>
      </c>
      <c r="C29" s="4" t="str">
        <f>'WEEKLY COMPETITIVE REPORT'!C29</f>
        <v>THE HUNDRED YEAR OLD MAN WHO CLIMBED OUT THE WINDOW AND DISAPEARED</v>
      </c>
      <c r="D29" s="4" t="str">
        <f>'WEEKLY COMPETITIVE REPORT'!E29</f>
        <v>IND</v>
      </c>
      <c r="E29" s="4" t="str">
        <f>'WEEKLY COMPETITIVE REPORT'!F29</f>
        <v>Cinemania</v>
      </c>
      <c r="F29" s="38">
        <f>'WEEKLY COMPETITIVE REPORT'!G29</f>
        <v>5</v>
      </c>
      <c r="G29" s="38">
        <f>'WEEKLY COMPETITIVE REPORT'!H29</f>
        <v>10</v>
      </c>
      <c r="H29" s="15">
        <f>'WEEKLY COMPETITIVE REPORT'!I29/X4</f>
        <v>1856.1827956989248</v>
      </c>
      <c r="I29" s="15">
        <f>'WEEKLY COMPETITIVE REPORT'!J29/X17</f>
        <v>0.1005743614811194</v>
      </c>
      <c r="J29" s="23">
        <f>'WEEKLY COMPETITIVE REPORT'!K29</f>
        <v>237</v>
      </c>
      <c r="K29" s="23">
        <f>'WEEKLY COMPETITIVE REPORT'!L29</f>
        <v>318</v>
      </c>
      <c r="L29" s="65">
        <f>'WEEKLY COMPETITIVE REPORT'!M29</f>
        <v>-16.099635479951402</v>
      </c>
      <c r="M29" s="15" t="e">
        <f>#N/A</f>
        <v>#N/A</v>
      </c>
      <c r="N29" s="38">
        <f>'WEEKLY COMPETITIVE REPORT'!O29</f>
        <v>10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28143.817204301075</v>
      </c>
      <c r="W29" s="23">
        <f>'WEEKLY COMPETITIVE REPORT'!X29</f>
        <v>0</v>
      </c>
      <c r="X29" s="57">
        <f>'WEEKLY COMPETITIVE REPORT'!Y29</f>
        <v>4149</v>
      </c>
    </row>
    <row r="30" spans="1:24" ht="12.75">
      <c r="A30" s="52">
        <v>17</v>
      </c>
      <c r="B30" s="4">
        <f>'WEEKLY COMPETITIVE REPORT'!B30</f>
        <v>9</v>
      </c>
      <c r="C30" s="4" t="str">
        <f>'WEEKLY COMPETITIVE REPORT'!C30</f>
        <v>LIFE OF CRIME</v>
      </c>
      <c r="D30" s="4" t="str">
        <f>'WEEKLY COMPETITIVE REPORT'!E30</f>
        <v>IND</v>
      </c>
      <c r="E30" s="4" t="str">
        <f>'WEEKLY COMPETITIVE REPORT'!F30</f>
        <v>FIVIA</v>
      </c>
      <c r="F30" s="38">
        <f>'WEEKLY COMPETITIVE REPORT'!G30</f>
        <v>2</v>
      </c>
      <c r="G30" s="38">
        <f>'WEEKLY COMPETITIVE REPORT'!H30</f>
        <v>9</v>
      </c>
      <c r="H30" s="15">
        <f>'WEEKLY COMPETITIVE REPORT'!I30/X4</f>
        <v>1736.5591397849462</v>
      </c>
      <c r="I30" s="15">
        <f>'WEEKLY COMPETITIVE REPORT'!J30/X17</f>
        <v>0.23689355981913723</v>
      </c>
      <c r="J30" s="23">
        <f>'WEEKLY COMPETITIVE REPORT'!K30</f>
        <v>235</v>
      </c>
      <c r="K30" s="23">
        <f>'WEEKLY COMPETITIVE REPORT'!L30</f>
        <v>687</v>
      </c>
      <c r="L30" s="65">
        <f>'WEEKLY COMPETITIVE REPORT'!M30</f>
        <v>-66.67526437967501</v>
      </c>
      <c r="M30" s="15" t="e">
        <f>#N/A</f>
        <v>#N/A</v>
      </c>
      <c r="N30" s="38">
        <f>'WEEKLY COMPETITIVE REPORT'!O30</f>
        <v>9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9452.956989247312</v>
      </c>
      <c r="W30" s="23">
        <f>'WEEKLY COMPETITIVE REPORT'!X30</f>
        <v>0</v>
      </c>
      <c r="X30" s="57">
        <f>'WEEKLY COMPETITIVE REPORT'!Y30</f>
        <v>1304</v>
      </c>
    </row>
    <row r="31" spans="1:24" ht="12.75">
      <c r="A31" s="51">
        <v>18</v>
      </c>
      <c r="B31" s="4">
        <f>'WEEKLY COMPETITIVE REPORT'!B31</f>
        <v>12</v>
      </c>
      <c r="C31" s="4" t="str">
        <f>'WEEKLY COMPETITIVE REPORT'!C31</f>
        <v>A WALK AMONG THE TOMBSTONES</v>
      </c>
      <c r="D31" s="4" t="str">
        <f>'WEEKLY COMPETITIVE REPORT'!E31</f>
        <v>IND</v>
      </c>
      <c r="E31" s="4" t="str">
        <f>'WEEKLY COMPETITIVE REPORT'!F31</f>
        <v>Cinemania</v>
      </c>
      <c r="F31" s="38">
        <f>'WEEKLY COMPETITIVE REPORT'!G31</f>
        <v>4</v>
      </c>
      <c r="G31" s="38">
        <f>'WEEKLY COMPETITIVE REPORT'!H31</f>
        <v>9</v>
      </c>
      <c r="H31" s="15">
        <f>'WEEKLY COMPETITIVE REPORT'!I31/X4</f>
        <v>1517.47311827957</v>
      </c>
      <c r="I31" s="15">
        <f>'WEEKLY COMPETITIVE REPORT'!J31/X17</f>
        <v>0.1454234388366125</v>
      </c>
      <c r="J31" s="23">
        <f>'WEEKLY COMPETITIVE REPORT'!K31</f>
        <v>203</v>
      </c>
      <c r="K31" s="23">
        <f>'WEEKLY COMPETITIVE REPORT'!L31</f>
        <v>409</v>
      </c>
      <c r="L31" s="65">
        <f>'WEEKLY COMPETITIVE REPORT'!M31</f>
        <v>-52.563025210084035</v>
      </c>
      <c r="M31" s="15" t="e">
        <f>#N/A</f>
        <v>#N/A</v>
      </c>
      <c r="N31" s="38">
        <f>'WEEKLY COMPETITIVE REPORT'!O31</f>
        <v>9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22896.505376344085</v>
      </c>
      <c r="W31" s="23">
        <f>'WEEKLY COMPETITIVE REPORT'!X31</f>
        <v>0</v>
      </c>
      <c r="X31" s="57">
        <f>'WEEKLY COMPETITIVE REPORT'!Y31</f>
        <v>3211</v>
      </c>
    </row>
    <row r="32" spans="1:24" ht="12.75">
      <c r="A32" s="51">
        <v>19</v>
      </c>
      <c r="B32" s="4">
        <f>'WEEKLY COMPETITIVE REPORT'!B32</f>
        <v>10</v>
      </c>
      <c r="C32" s="4" t="str">
        <f>'WEEKLY COMPETITIVE REPORT'!C32</f>
        <v>LOVE, ROSIE</v>
      </c>
      <c r="D32" s="4" t="str">
        <f>'WEEKLY COMPETITIVE REPORT'!E32</f>
        <v>IND</v>
      </c>
      <c r="E32" s="4" t="str">
        <f>'WEEKLY COMPETITIVE REPORT'!F32</f>
        <v>Blitz</v>
      </c>
      <c r="F32" s="38">
        <f>'WEEKLY COMPETITIVE REPORT'!G32</f>
        <v>2</v>
      </c>
      <c r="G32" s="38">
        <f>'WEEKLY COMPETITIVE REPORT'!H32</f>
        <v>10</v>
      </c>
      <c r="H32" s="15">
        <f>'WEEKLY COMPETITIVE REPORT'!I32/X4</f>
        <v>1514.784946236559</v>
      </c>
      <c r="I32" s="15">
        <f>'WEEKLY COMPETITIVE REPORT'!J32/X17</f>
        <v>0.23426616155444213</v>
      </c>
      <c r="J32" s="23">
        <f>'WEEKLY COMPETITIVE REPORT'!K32</f>
        <v>207</v>
      </c>
      <c r="K32" s="23">
        <f>'WEEKLY COMPETITIVE REPORT'!L32</f>
        <v>669</v>
      </c>
      <c r="L32" s="65">
        <f>'WEEKLY COMPETITIVE REPORT'!M32</f>
        <v>-70.60511215440793</v>
      </c>
      <c r="M32" s="15" t="e">
        <f>#N/A</f>
        <v>#N/A</v>
      </c>
      <c r="N32" s="38">
        <f>'WEEKLY COMPETITIVE REPORT'!O32</f>
        <v>10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9669.354838709678</v>
      </c>
      <c r="W32" s="23">
        <f>'WEEKLY COMPETITIVE REPORT'!X32</f>
        <v>0</v>
      </c>
      <c r="X32" s="57">
        <f>'WEEKLY COMPETITIVE REPORT'!Y32</f>
        <v>1329</v>
      </c>
    </row>
    <row r="33" spans="1:24" ht="13.5" thickBot="1">
      <c r="A33" s="51">
        <v>20</v>
      </c>
      <c r="B33" s="4">
        <f>'WEEKLY COMPETITIVE REPORT'!B33</f>
        <v>18</v>
      </c>
      <c r="C33" s="4" t="str">
        <f>'WEEKLY COMPETITIVE REPORT'!C33</f>
        <v>SEX TAPE</v>
      </c>
      <c r="D33" s="4" t="str">
        <f>'WEEKLY COMPETITIVE REPORT'!E33</f>
        <v>SONY</v>
      </c>
      <c r="E33" s="4" t="str">
        <f>'WEEKLY COMPETITIVE REPORT'!F33</f>
        <v>CF</v>
      </c>
      <c r="F33" s="38">
        <f>'WEEKLY COMPETITIVE REPORT'!G33</f>
        <v>14</v>
      </c>
      <c r="G33" s="38">
        <f>'WEEKLY COMPETITIVE REPORT'!H33</f>
        <v>11</v>
      </c>
      <c r="H33" s="15">
        <f>'WEEKLY COMPETITIVE REPORT'!I33/X4</f>
        <v>1161.2903225806451</v>
      </c>
      <c r="I33" s="15">
        <f>'WEEKLY COMPETITIVE REPORT'!J33/X17</f>
        <v>0.05761945496761579</v>
      </c>
      <c r="J33" s="23">
        <f>'WEEKLY COMPETITIVE REPORT'!K33</f>
        <v>169</v>
      </c>
      <c r="K33" s="23">
        <f>'WEEKLY COMPETITIVE REPORT'!L33</f>
        <v>174</v>
      </c>
      <c r="L33" s="65">
        <f>'WEEKLY COMPETITIVE REPORT'!M33</f>
        <v>-8.377518557794275</v>
      </c>
      <c r="M33" s="15" t="e">
        <f>#N/A</f>
        <v>#N/A</v>
      </c>
      <c r="N33" s="38">
        <f>'WEEKLY COMPETITIVE REPORT'!O33</f>
        <v>11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 t="e">
        <f>'WEEKLY COMPETITIVE REPORT'!T33</f>
        <v>#DIV/0!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200504.03225806452</v>
      </c>
      <c r="W33" s="23">
        <f>'WEEKLY COMPETITIVE REPORT'!X33</f>
        <v>0</v>
      </c>
      <c r="X33" s="57">
        <f>'WEEKLY COMPETITIVE REPORT'!Y33</f>
        <v>28846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190</v>
      </c>
      <c r="H34" s="33">
        <f>SUM(H14:H33)</f>
        <v>166276.88172043013</v>
      </c>
      <c r="I34" s="32">
        <f>SUM(I14:I33)</f>
        <v>135561.78131689221</v>
      </c>
      <c r="J34" s="32">
        <f>SUM(J14:J33)</f>
        <v>21785</v>
      </c>
      <c r="K34" s="32">
        <f>SUM(K14:K33)</f>
        <v>21354</v>
      </c>
      <c r="L34" s="65">
        <f>'WEEKLY COMPETITIVE REPORT'!M34</f>
        <v>232.89381626392554</v>
      </c>
      <c r="M34" s="33">
        <f>H34/G34</f>
        <v>875.141482739106</v>
      </c>
      <c r="N34" s="41">
        <f>'WEEKLY COMPETITIVE REPORT'!O34</f>
        <v>190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1520087.3655913977</v>
      </c>
      <c r="W34" s="32">
        <f>SUM(W14:W33)</f>
        <v>0</v>
      </c>
      <c r="X34" s="36">
        <f>SUM(X14:X33)</f>
        <v>218228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2009-10-05T11:17:33Z</cp:lastPrinted>
  <dcterms:created xsi:type="dcterms:W3CDTF">1998-07-08T11:15:35Z</dcterms:created>
  <dcterms:modified xsi:type="dcterms:W3CDTF">2014-11-10T12:08:36Z</dcterms:modified>
  <cp:category/>
  <cp:version/>
  <cp:contentType/>
  <cp:contentStatus/>
</cp:coreProperties>
</file>