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570" windowWidth="17835" windowHeight="978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<sst xmlns="http://schemas.openxmlformats.org/spreadsheetml/2006/main" count="246" uniqueCount="80">
  <si>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</si>
  <si>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</si>
  <si>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</si>
  <si>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</si>
  <si>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</si>
  <si>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</si>
  <si>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</si>
  <si>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</si>
  <si>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</si>
  <si>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</si>
  <si>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</si>
  <si>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</si>
  <si>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</si>
  <si>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</si>
  <si>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</si>
  <si>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</si>
  <si>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</si>
  <si>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</si>
  <si>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</si>
  <si>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</si>
  <si>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</si>
  <si>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</si>
  <si>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</si>
  <si>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</si>
  <si>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</si>
  <si>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</si>
  <si>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</si>
  <si>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</si>
  <si>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</si>
  <si>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</si>
  <si>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</si>
  <si>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</si>
  <si>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</si>
  <si>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</si>
  <si>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</si>
  <si>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</si>
  <si>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</si>
  <si>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</si>
  <si>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</si>
  <si>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</si>
  <si>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</si>
  <si>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</si>
  <si>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</si>
  <si>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</si>
  <si>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</si>
  <si>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</si>
  <si>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</si>
  <si>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</si>
  <si>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</si>
  <si>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</si>
  <si>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</si>
  <si>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</si>
  <si>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</si>
  <si>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UNI</t>
  </si>
  <si>
    <t>PAR</t>
  </si>
  <si>
    <t>SLUMDOG MILLIONAIRE</t>
  </si>
  <si>
    <t>MONSTERS vs ALIENS</t>
  </si>
  <si>
    <t>FAST &amp; FURIOUS 4</t>
  </si>
  <si>
    <t>GRAN TORINO</t>
  </si>
  <si>
    <t>I LOVE YOU MAN</t>
  </si>
  <si>
    <t>X-MEN ORIGINS: WOLVERINE</t>
  </si>
  <si>
    <t>17 AGAIN</t>
  </si>
  <si>
    <t>DUPLICITY</t>
  </si>
  <si>
    <t>TAXI 4</t>
  </si>
  <si>
    <t>STAR TREK</t>
  </si>
  <si>
    <t>CORALINE 3D</t>
  </si>
  <si>
    <t>ANGELS &amp; DEMONS</t>
  </si>
  <si>
    <t>SONY</t>
  </si>
  <si>
    <t>THE STRANGERS</t>
  </si>
  <si>
    <t>MY BLOODY VALENTINE</t>
  </si>
  <si>
    <t>NIGHT AT THE MUSEUM 2</t>
  </si>
  <si>
    <t>BEVERLY HILLS CHIUHUAHUA</t>
  </si>
  <si>
    <t xml:space="preserve">29 - May   </t>
  </si>
  <si>
    <t>31 - May</t>
  </si>
  <si>
    <t>28 - May</t>
  </si>
  <si>
    <t>03 - Jun</t>
  </si>
  <si>
    <t>JCVD</t>
  </si>
  <si>
    <t>STATE OF PLAY</t>
  </si>
  <si>
    <t>TAKEN</t>
  </si>
  <si>
    <t>WRESTLER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</si>
</sst>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HRK&quot;;\-#,##0\ &quot;HRK&quot;"/>
    <numFmt numFmtId="187" formatCode="#,##0\ &quot;HRK&quot;;[Red]\-#,##0\ &quot;HRK&quot;"/>
    <numFmt numFmtId="188" formatCode="#,##0.00\ &quot;HRK&quot;;\-#,##0.00\ &quot;HRK&quot;"/>
    <numFmt numFmtId="189" formatCode="#,##0.00\ &quot;HRK&quot;;[Red]\-#,##0.00\ &quot;HRK&quot;"/>
    <numFmt numFmtId="190" formatCode="_-* #,##0\ &quot;HRK&quot;_-;\-* #,##0\ &quot;HRK&quot;_-;_-* &quot;-&quot;\ &quot;HRK&quot;_-;_-@_-"/>
    <numFmt numFmtId="191" formatCode="_-* #,##0\ _H_R_K_-;\-* #,##0\ _H_R_K_-;_-* &quot;-&quot;\ _H_R_K_-;_-@_-"/>
    <numFmt numFmtId="192" formatCode="_-* #,##0.00\ &quot;HRK&quot;_-;\-* #,##0.00\ &quot;HRK&quot;_-;_-* &quot;-&quot;??\ &quot;HRK&quot;_-;_-@_-"/>
    <numFmt numFmtId="193" formatCode="_-* #,##0.00\ _H_R_K_-;\-* #,##0.00\ _H_R_K_-;_-* &quot;-&quot;??\ _H_R_K_-;_-@_-"/>
    <numFmt numFmtId="194" formatCode="dd/\ mmm/\ yy"/>
    <numFmt numFmtId="195" formatCode="_(* #,##0.00_);_(* \(#,##0.00\);_(* &quot;-&quot;_);_(@_)"/>
    <numFmt numFmtId="196" formatCode="_(* #,##0_);_(* \(#,##0\);_(* &quot;-&quot;_);_(@_)"/>
    <numFmt numFmtId="197" formatCode="&quot;True&quot;;&quot;True&quot;;&quot;False&quot;"/>
    <numFmt numFmtId="198" formatCode="&quot;On&quot;;&quot;On&quot;;&quot;Off&quot;"/>
    <numFmt numFmtId="199" formatCode="#,##0\ _S_I_T"/>
    <numFmt numFmtId="200" formatCode="_(* #,##0.00_);_(* \(#,##0.00\);_(* &quot;-&quot;??_);_(@_)"/>
    <numFmt numFmtId="201" formatCode="#.000;\-#.000"/>
    <numFmt numFmtId="202" formatCode="_-* #,##0\ _S_I_T_-;\-* #,##0\ _S_I_T_-;_-* &quot;-&quot;??\ _S_I_T_-;_-@_-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0&quot;Sk&quot;_);[Red]\(#,##0.00&quot;Sk&quot;\)"/>
    <numFmt numFmtId="206" formatCode="#,##0&quot;Sk&quot;_);[Red]\(#,##0&quot;Sk&quot;\)"/>
    <numFmt numFmtId="207" formatCode="#,##0.00\ [$SIT-424];\-#,##0.00\ [$SIT-424]"/>
    <numFmt numFmtId="208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8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O20" sqref="O2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92" t="s">
        <v>72</v>
      </c>
      <c r="K4" s="21"/>
      <c r="L4" s="93" t="s">
        <v>73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0.7045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9" t="s">
        <v>74</v>
      </c>
      <c r="K5" s="8"/>
      <c r="L5" s="94" t="s">
        <v>75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22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39968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66</v>
      </c>
      <c r="D14" s="16" t="s">
        <v>67</v>
      </c>
      <c r="E14" s="16" t="s">
        <v>42</v>
      </c>
      <c r="F14" s="38">
        <v>3</v>
      </c>
      <c r="G14" s="38">
        <v>15</v>
      </c>
      <c r="H14" s="25">
        <v>57075</v>
      </c>
      <c r="I14" s="25">
        <v>25667</v>
      </c>
      <c r="J14" s="86">
        <v>14390</v>
      </c>
      <c r="K14" s="86">
        <v>6268</v>
      </c>
      <c r="L14" s="65">
        <f>(H14/I14*100)-100</f>
        <v>122.36724198387034</v>
      </c>
      <c r="M14" s="15">
        <f aca="true" t="shared" si="0" ref="M14:M34">H14/G14</f>
        <v>3805</v>
      </c>
      <c r="N14" s="38">
        <v>15</v>
      </c>
      <c r="O14" s="23">
        <v>84032</v>
      </c>
      <c r="P14" s="23">
        <v>37056</v>
      </c>
      <c r="Q14" s="23">
        <v>22296</v>
      </c>
      <c r="R14" s="23">
        <v>9772</v>
      </c>
      <c r="S14" s="65">
        <f>(O14/P14*100)-100</f>
        <v>126.77029360967188</v>
      </c>
      <c r="T14" s="76">
        <v>109739</v>
      </c>
      <c r="U14" s="15">
        <f aca="true" t="shared" si="1" ref="U14:U34">O14/N14</f>
        <v>5602.133333333333</v>
      </c>
      <c r="V14" s="76">
        <f aca="true" t="shared" si="2" ref="V14:V33">SUM(T14,O14)</f>
        <v>193771</v>
      </c>
      <c r="W14" s="76">
        <v>28437</v>
      </c>
      <c r="X14" s="77">
        <f aca="true" t="shared" si="3" ref="X14:X33">SUM(W14,Q14)</f>
        <v>50733</v>
      </c>
    </row>
    <row r="15" spans="1:24" ht="12.75">
      <c r="A15" s="74">
        <v>2</v>
      </c>
      <c r="B15" s="74">
        <v>2</v>
      </c>
      <c r="C15" s="4" t="s">
        <v>70</v>
      </c>
      <c r="D15" s="16" t="s">
        <v>45</v>
      </c>
      <c r="E15" s="16" t="s">
        <v>42</v>
      </c>
      <c r="F15" s="38">
        <v>2</v>
      </c>
      <c r="G15" s="38">
        <v>11</v>
      </c>
      <c r="H15" s="25">
        <v>16192</v>
      </c>
      <c r="I15" s="25">
        <v>12918</v>
      </c>
      <c r="J15" s="15">
        <v>4069</v>
      </c>
      <c r="K15" s="15">
        <v>3240</v>
      </c>
      <c r="L15" s="65">
        <f>(H15/I15*100)-100</f>
        <v>25.34448056974763</v>
      </c>
      <c r="M15" s="15">
        <f t="shared" si="0"/>
        <v>1472</v>
      </c>
      <c r="N15" s="38">
        <v>11</v>
      </c>
      <c r="O15" s="15">
        <v>21389</v>
      </c>
      <c r="P15" s="15">
        <v>17428</v>
      </c>
      <c r="Q15" s="15">
        <v>5595</v>
      </c>
      <c r="R15" s="15">
        <v>4611</v>
      </c>
      <c r="S15" s="65">
        <f>(O15/P15*100)-100</f>
        <v>22.72779435391324</v>
      </c>
      <c r="T15" s="88">
        <v>18211</v>
      </c>
      <c r="U15" s="15">
        <f t="shared" si="1"/>
        <v>1944.4545454545455</v>
      </c>
      <c r="V15" s="79">
        <f t="shared" si="2"/>
        <v>39600</v>
      </c>
      <c r="W15" s="79">
        <v>4791</v>
      </c>
      <c r="X15" s="80">
        <f t="shared" si="3"/>
        <v>10386</v>
      </c>
    </row>
    <row r="16" spans="1:24" ht="12.75">
      <c r="A16" s="74">
        <v>3</v>
      </c>
      <c r="B16" s="74">
        <v>3</v>
      </c>
      <c r="C16" s="4" t="s">
        <v>69</v>
      </c>
      <c r="D16" s="16" t="s">
        <v>46</v>
      </c>
      <c r="E16" s="16" t="s">
        <v>44</v>
      </c>
      <c r="F16" s="38">
        <v>2</v>
      </c>
      <c r="G16" s="38">
        <v>4</v>
      </c>
      <c r="H16" s="25">
        <v>11771</v>
      </c>
      <c r="I16" s="25">
        <v>9847</v>
      </c>
      <c r="J16" s="25">
        <v>2222</v>
      </c>
      <c r="K16" s="25">
        <v>1853</v>
      </c>
      <c r="L16" s="65">
        <f>(H16/I16*100)-100</f>
        <v>19.538945871839132</v>
      </c>
      <c r="M16" s="15">
        <f t="shared" si="0"/>
        <v>2942.75</v>
      </c>
      <c r="N16" s="39">
        <v>4</v>
      </c>
      <c r="O16" s="15">
        <v>15541</v>
      </c>
      <c r="P16" s="15">
        <v>14439</v>
      </c>
      <c r="Q16" s="15">
        <v>3132</v>
      </c>
      <c r="R16" s="15">
        <v>2957</v>
      </c>
      <c r="S16" s="65">
        <f>(O16/P16*100)-100</f>
        <v>7.632107486668048</v>
      </c>
      <c r="T16" s="79">
        <v>14429</v>
      </c>
      <c r="U16" s="15">
        <f t="shared" si="1"/>
        <v>3885.25</v>
      </c>
      <c r="V16" s="79">
        <f t="shared" si="2"/>
        <v>29970</v>
      </c>
      <c r="W16" s="79">
        <v>2955</v>
      </c>
      <c r="X16" s="80">
        <f t="shared" si="3"/>
        <v>6087</v>
      </c>
    </row>
    <row r="17" spans="1:24" ht="12.75">
      <c r="A17" s="74">
        <v>4</v>
      </c>
      <c r="B17" s="74" t="s">
        <v>50</v>
      </c>
      <c r="C17" s="4" t="s">
        <v>77</v>
      </c>
      <c r="D17" s="16" t="s">
        <v>53</v>
      </c>
      <c r="E17" s="16" t="s">
        <v>36</v>
      </c>
      <c r="F17" s="38">
        <v>1</v>
      </c>
      <c r="G17" s="38">
        <v>7</v>
      </c>
      <c r="H17" s="25">
        <v>6587</v>
      </c>
      <c r="I17" s="25"/>
      <c r="J17" s="15">
        <v>1601</v>
      </c>
      <c r="K17" s="15"/>
      <c r="L17" s="65"/>
      <c r="M17" s="15">
        <f t="shared" si="0"/>
        <v>941</v>
      </c>
      <c r="N17" s="38">
        <v>7</v>
      </c>
      <c r="O17" s="23">
        <v>8892</v>
      </c>
      <c r="P17" s="23"/>
      <c r="Q17" s="15">
        <v>2273</v>
      </c>
      <c r="R17" s="15"/>
      <c r="S17" s="65"/>
      <c r="T17" s="79">
        <v>831</v>
      </c>
      <c r="U17" s="15">
        <f t="shared" si="1"/>
        <v>1270.2857142857142</v>
      </c>
      <c r="V17" s="79">
        <f t="shared" si="2"/>
        <v>9723</v>
      </c>
      <c r="W17" s="79">
        <v>198</v>
      </c>
      <c r="X17" s="80">
        <f t="shared" si="3"/>
        <v>2471</v>
      </c>
    </row>
    <row r="18" spans="1:24" ht="13.5" customHeight="1">
      <c r="A18" s="74">
        <v>5</v>
      </c>
      <c r="B18" s="74">
        <v>7</v>
      </c>
      <c r="C18" s="4" t="s">
        <v>71</v>
      </c>
      <c r="D18" s="16" t="s">
        <v>51</v>
      </c>
      <c r="E18" s="16" t="s">
        <v>52</v>
      </c>
      <c r="F18" s="38">
        <v>2</v>
      </c>
      <c r="G18" s="38">
        <v>6</v>
      </c>
      <c r="H18" s="15">
        <v>6068</v>
      </c>
      <c r="I18" s="15">
        <v>4159</v>
      </c>
      <c r="J18" s="23">
        <v>1516</v>
      </c>
      <c r="K18" s="23">
        <v>1052</v>
      </c>
      <c r="L18" s="65">
        <f>(H18/I18*100)-100</f>
        <v>45.900456840586685</v>
      </c>
      <c r="M18" s="15">
        <f t="shared" si="0"/>
        <v>1011.3333333333334</v>
      </c>
      <c r="N18" s="38">
        <v>6</v>
      </c>
      <c r="O18" s="23">
        <v>7800</v>
      </c>
      <c r="P18" s="23">
        <v>5797</v>
      </c>
      <c r="Q18" s="23">
        <v>2064</v>
      </c>
      <c r="R18" s="23">
        <v>1511</v>
      </c>
      <c r="S18" s="65">
        <f>(O18/P18*100)-100</f>
        <v>34.55235466620664</v>
      </c>
      <c r="T18" s="79">
        <v>6426</v>
      </c>
      <c r="U18" s="15">
        <f t="shared" si="1"/>
        <v>1300</v>
      </c>
      <c r="V18" s="79">
        <f t="shared" si="2"/>
        <v>14226</v>
      </c>
      <c r="W18" s="79">
        <v>1796</v>
      </c>
      <c r="X18" s="80">
        <f t="shared" si="3"/>
        <v>3860</v>
      </c>
    </row>
    <row r="19" spans="1:24" ht="12.75">
      <c r="A19" s="74">
        <v>6</v>
      </c>
      <c r="B19" s="74">
        <v>6</v>
      </c>
      <c r="C19" s="4" t="s">
        <v>65</v>
      </c>
      <c r="D19" s="16" t="s">
        <v>53</v>
      </c>
      <c r="E19" s="16" t="s">
        <v>36</v>
      </c>
      <c r="F19" s="38">
        <v>3</v>
      </c>
      <c r="G19" s="38">
        <v>9</v>
      </c>
      <c r="H19" s="15">
        <v>4883</v>
      </c>
      <c r="I19" s="15">
        <v>4049</v>
      </c>
      <c r="J19" s="91">
        <v>929</v>
      </c>
      <c r="K19" s="91">
        <v>781</v>
      </c>
      <c r="L19" s="65">
        <f>(H19/I19*100)-100</f>
        <v>20.59767843912077</v>
      </c>
      <c r="M19" s="15">
        <f t="shared" si="0"/>
        <v>542.5555555555555</v>
      </c>
      <c r="N19" s="39">
        <v>9</v>
      </c>
      <c r="O19" s="15">
        <v>6649</v>
      </c>
      <c r="P19" s="15">
        <v>6057</v>
      </c>
      <c r="Q19" s="15">
        <v>1300</v>
      </c>
      <c r="R19" s="15">
        <v>1189</v>
      </c>
      <c r="S19" s="65">
        <f>(O19/P19*100)-100</f>
        <v>9.773815420175012</v>
      </c>
      <c r="T19" s="79">
        <v>16381</v>
      </c>
      <c r="U19" s="15">
        <f t="shared" si="1"/>
        <v>738.7777777777778</v>
      </c>
      <c r="V19" s="79">
        <f t="shared" si="2"/>
        <v>23030</v>
      </c>
      <c r="W19" s="79">
        <v>3239</v>
      </c>
      <c r="X19" s="80">
        <f t="shared" si="3"/>
        <v>4539</v>
      </c>
    </row>
    <row r="20" spans="1:24" ht="12.75">
      <c r="A20" s="74">
        <v>7</v>
      </c>
      <c r="B20" s="74">
        <v>4</v>
      </c>
      <c r="C20" s="4" t="s">
        <v>64</v>
      </c>
      <c r="D20" s="16" t="s">
        <v>54</v>
      </c>
      <c r="E20" s="16" t="s">
        <v>36</v>
      </c>
      <c r="F20" s="38">
        <v>4</v>
      </c>
      <c r="G20" s="38">
        <v>5</v>
      </c>
      <c r="H20" s="15">
        <v>3476</v>
      </c>
      <c r="I20" s="15">
        <v>4364</v>
      </c>
      <c r="J20" s="86">
        <v>840</v>
      </c>
      <c r="K20" s="86">
        <v>1062</v>
      </c>
      <c r="L20" s="65">
        <f>(H20/I20*100)-100</f>
        <v>-20.348304307974345</v>
      </c>
      <c r="M20" s="15">
        <f t="shared" si="0"/>
        <v>695.2</v>
      </c>
      <c r="N20" s="75">
        <v>5</v>
      </c>
      <c r="O20" s="23">
        <v>5205</v>
      </c>
      <c r="P20" s="23">
        <v>6855</v>
      </c>
      <c r="Q20" s="23">
        <v>1308</v>
      </c>
      <c r="R20" s="23">
        <v>1744</v>
      </c>
      <c r="S20" s="65">
        <f>(O20/P20*100)-100</f>
        <v>-24.070021881838073</v>
      </c>
      <c r="T20" s="79">
        <v>44685</v>
      </c>
      <c r="U20" s="15">
        <f t="shared" si="1"/>
        <v>1041</v>
      </c>
      <c r="V20" s="79">
        <f t="shared" si="2"/>
        <v>49890</v>
      </c>
      <c r="W20" s="79">
        <v>10881</v>
      </c>
      <c r="X20" s="80">
        <f t="shared" si="3"/>
        <v>12189</v>
      </c>
    </row>
    <row r="21" spans="1:24" ht="12.75">
      <c r="A21" s="74">
        <v>8</v>
      </c>
      <c r="B21" s="74">
        <v>5</v>
      </c>
      <c r="C21" s="4" t="s">
        <v>61</v>
      </c>
      <c r="D21" s="16" t="s">
        <v>43</v>
      </c>
      <c r="E21" s="16" t="s">
        <v>44</v>
      </c>
      <c r="F21" s="38">
        <v>5</v>
      </c>
      <c r="G21" s="38">
        <v>6</v>
      </c>
      <c r="H21" s="15">
        <v>3148</v>
      </c>
      <c r="I21" s="15">
        <v>4152</v>
      </c>
      <c r="J21" s="85">
        <v>813</v>
      </c>
      <c r="K21" s="85">
        <v>1049</v>
      </c>
      <c r="L21" s="65">
        <f>(H21/I21*100)-100</f>
        <v>-24.18111753371869</v>
      </c>
      <c r="M21" s="15">
        <f t="shared" si="0"/>
        <v>524.6666666666666</v>
      </c>
      <c r="N21" s="75">
        <v>6</v>
      </c>
      <c r="O21" s="23">
        <v>4443</v>
      </c>
      <c r="P21" s="23">
        <v>6723</v>
      </c>
      <c r="Q21" s="23">
        <v>1201</v>
      </c>
      <c r="R21" s="23">
        <v>1931</v>
      </c>
      <c r="S21" s="65">
        <f>(O21/P21*100)-100</f>
        <v>-33.91343150379295</v>
      </c>
      <c r="T21" s="79">
        <v>54793</v>
      </c>
      <c r="U21" s="15">
        <f t="shared" si="1"/>
        <v>740.5</v>
      </c>
      <c r="V21" s="79">
        <f t="shared" si="2"/>
        <v>59236</v>
      </c>
      <c r="W21" s="79">
        <v>13494</v>
      </c>
      <c r="X21" s="80">
        <f t="shared" si="3"/>
        <v>14695</v>
      </c>
    </row>
    <row r="22" spans="1:24" ht="12.75">
      <c r="A22" s="74">
        <v>9</v>
      </c>
      <c r="B22" s="74" t="s">
        <v>50</v>
      </c>
      <c r="C22" s="4" t="s">
        <v>78</v>
      </c>
      <c r="D22" s="16" t="s">
        <v>46</v>
      </c>
      <c r="E22" s="16" t="s">
        <v>44</v>
      </c>
      <c r="F22" s="38">
        <v>1</v>
      </c>
      <c r="G22" s="38">
        <v>3</v>
      </c>
      <c r="H22" s="15">
        <v>3001</v>
      </c>
      <c r="I22" s="15"/>
      <c r="J22" s="15">
        <v>723</v>
      </c>
      <c r="K22" s="15"/>
      <c r="L22" s="65"/>
      <c r="M22" s="15">
        <f t="shared" si="0"/>
        <v>1000.3333333333334</v>
      </c>
      <c r="N22" s="75">
        <v>3</v>
      </c>
      <c r="O22" s="23">
        <v>4112</v>
      </c>
      <c r="P22" s="23"/>
      <c r="Q22" s="23">
        <v>1092</v>
      </c>
      <c r="R22" s="23"/>
      <c r="S22" s="65"/>
      <c r="T22" s="79"/>
      <c r="U22" s="15">
        <f t="shared" si="1"/>
        <v>1370.6666666666667</v>
      </c>
      <c r="V22" s="79">
        <f t="shared" si="2"/>
        <v>4112</v>
      </c>
      <c r="W22" s="79"/>
      <c r="X22" s="80">
        <f t="shared" si="3"/>
        <v>1092</v>
      </c>
    </row>
    <row r="23" spans="1:24" ht="12.75">
      <c r="A23" s="74">
        <v>10</v>
      </c>
      <c r="B23" s="74" t="s">
        <v>50</v>
      </c>
      <c r="C23" s="4" t="s">
        <v>79</v>
      </c>
      <c r="D23" s="16" t="s">
        <v>46</v>
      </c>
      <c r="E23" s="16" t="s">
        <v>44</v>
      </c>
      <c r="F23" s="38">
        <v>1</v>
      </c>
      <c r="G23" s="38">
        <v>4</v>
      </c>
      <c r="H23" s="25">
        <v>2573</v>
      </c>
      <c r="I23" s="25"/>
      <c r="J23" s="25">
        <v>579</v>
      </c>
      <c r="K23" s="25"/>
      <c r="L23" s="65"/>
      <c r="M23" s="15">
        <f t="shared" si="0"/>
        <v>643.25</v>
      </c>
      <c r="N23" s="38">
        <v>4</v>
      </c>
      <c r="O23" s="15">
        <v>3988</v>
      </c>
      <c r="P23" s="15"/>
      <c r="Q23" s="15">
        <v>955</v>
      </c>
      <c r="R23" s="15"/>
      <c r="S23" s="65"/>
      <c r="T23" s="25">
        <v>154</v>
      </c>
      <c r="U23" s="15">
        <f t="shared" si="1"/>
        <v>997</v>
      </c>
      <c r="V23" s="79">
        <f t="shared" si="2"/>
        <v>4142</v>
      </c>
      <c r="W23" s="79">
        <v>119</v>
      </c>
      <c r="X23" s="80">
        <f t="shared" si="3"/>
        <v>1074</v>
      </c>
    </row>
    <row r="24" spans="1:24" ht="12.75">
      <c r="A24" s="74">
        <v>11</v>
      </c>
      <c r="B24" s="74">
        <v>14</v>
      </c>
      <c r="C24" s="4" t="s">
        <v>55</v>
      </c>
      <c r="D24" s="16" t="s">
        <v>46</v>
      </c>
      <c r="E24" s="16" t="s">
        <v>44</v>
      </c>
      <c r="F24" s="38">
        <v>11</v>
      </c>
      <c r="G24" s="38">
        <v>8</v>
      </c>
      <c r="H24" s="25">
        <v>276</v>
      </c>
      <c r="I24" s="25">
        <v>1107</v>
      </c>
      <c r="J24" s="86">
        <v>82</v>
      </c>
      <c r="K24" s="86">
        <v>268</v>
      </c>
      <c r="L24" s="65">
        <f aca="true" t="shared" si="4" ref="L24:L32">(H24/I24*100)-100</f>
        <v>-75.06775067750678</v>
      </c>
      <c r="M24" s="15">
        <f t="shared" si="0"/>
        <v>34.5</v>
      </c>
      <c r="N24" s="75">
        <v>8</v>
      </c>
      <c r="O24" s="15">
        <v>3654</v>
      </c>
      <c r="P24" s="15">
        <v>2329</v>
      </c>
      <c r="Q24" s="15">
        <v>1316</v>
      </c>
      <c r="R24" s="15">
        <v>669</v>
      </c>
      <c r="S24" s="65">
        <f aca="true" t="shared" si="5" ref="S24:S32">(O24/P24*100)-100</f>
        <v>56.89136968656078</v>
      </c>
      <c r="T24" s="88">
        <v>237300</v>
      </c>
      <c r="U24" s="15">
        <f t="shared" si="1"/>
        <v>456.75</v>
      </c>
      <c r="V24" s="79">
        <f t="shared" si="2"/>
        <v>240954</v>
      </c>
      <c r="W24" s="79">
        <v>55713</v>
      </c>
      <c r="X24" s="80">
        <f t="shared" si="3"/>
        <v>57029</v>
      </c>
    </row>
    <row r="25" spans="1:24" ht="12.75" customHeight="1">
      <c r="A25" s="52">
        <v>12</v>
      </c>
      <c r="B25" s="74">
        <v>9</v>
      </c>
      <c r="C25" s="4" t="s">
        <v>62</v>
      </c>
      <c r="D25" s="16" t="s">
        <v>53</v>
      </c>
      <c r="E25" s="16" t="s">
        <v>36</v>
      </c>
      <c r="F25" s="38">
        <v>5</v>
      </c>
      <c r="G25" s="38">
        <v>8</v>
      </c>
      <c r="H25" s="25">
        <v>2310</v>
      </c>
      <c r="I25" s="25">
        <v>2547</v>
      </c>
      <c r="J25" s="25">
        <v>577</v>
      </c>
      <c r="K25" s="25">
        <v>652</v>
      </c>
      <c r="L25" s="65">
        <f t="shared" si="4"/>
        <v>-9.30506478209658</v>
      </c>
      <c r="M25" s="15">
        <f t="shared" si="0"/>
        <v>288.75</v>
      </c>
      <c r="N25" s="75">
        <v>8</v>
      </c>
      <c r="O25" s="23">
        <v>3395</v>
      </c>
      <c r="P25" s="23">
        <v>4511</v>
      </c>
      <c r="Q25" s="86">
        <v>882</v>
      </c>
      <c r="R25" s="86">
        <v>1173</v>
      </c>
      <c r="S25" s="67">
        <f t="shared" si="5"/>
        <v>-24.73952560407892</v>
      </c>
      <c r="T25" s="81">
        <v>43141</v>
      </c>
      <c r="U25" s="15">
        <f t="shared" si="1"/>
        <v>424.375</v>
      </c>
      <c r="V25" s="79">
        <f t="shared" si="2"/>
        <v>46536</v>
      </c>
      <c r="W25" s="79">
        <v>9887</v>
      </c>
      <c r="X25" s="80">
        <f t="shared" si="3"/>
        <v>10769</v>
      </c>
    </row>
    <row r="26" spans="1:24" ht="12.75" customHeight="1">
      <c r="A26" s="74">
        <v>13</v>
      </c>
      <c r="B26" s="74">
        <v>8</v>
      </c>
      <c r="C26" s="4" t="s">
        <v>59</v>
      </c>
      <c r="D26" s="16" t="s">
        <v>54</v>
      </c>
      <c r="E26" s="16" t="s">
        <v>36</v>
      </c>
      <c r="F26" s="38">
        <v>6</v>
      </c>
      <c r="G26" s="38">
        <v>9</v>
      </c>
      <c r="H26" s="15">
        <v>2185</v>
      </c>
      <c r="I26" s="15">
        <v>3382</v>
      </c>
      <c r="J26" s="15">
        <v>550</v>
      </c>
      <c r="K26" s="15">
        <v>860</v>
      </c>
      <c r="L26" s="65">
        <f t="shared" si="4"/>
        <v>-35.393258426966284</v>
      </c>
      <c r="M26" s="15">
        <f t="shared" si="0"/>
        <v>242.77777777777777</v>
      </c>
      <c r="N26" s="39">
        <v>9</v>
      </c>
      <c r="O26" s="15">
        <v>3245</v>
      </c>
      <c r="P26" s="15">
        <v>4864</v>
      </c>
      <c r="Q26" s="15">
        <v>833</v>
      </c>
      <c r="R26" s="15">
        <v>1279</v>
      </c>
      <c r="S26" s="67">
        <f t="shared" si="5"/>
        <v>-33.28536184210526</v>
      </c>
      <c r="T26" s="81">
        <v>93001</v>
      </c>
      <c r="U26" s="15">
        <f t="shared" si="1"/>
        <v>360.55555555555554</v>
      </c>
      <c r="V26" s="79">
        <f t="shared" si="2"/>
        <v>96246</v>
      </c>
      <c r="W26" s="79">
        <v>22561</v>
      </c>
      <c r="X26" s="80">
        <f t="shared" si="3"/>
        <v>23394</v>
      </c>
    </row>
    <row r="27" spans="1:24" ht="12.75">
      <c r="A27" s="74">
        <v>14</v>
      </c>
      <c r="B27" s="74">
        <v>15</v>
      </c>
      <c r="C27" s="4" t="s">
        <v>56</v>
      </c>
      <c r="D27" s="16" t="s">
        <v>54</v>
      </c>
      <c r="E27" s="16" t="s">
        <v>36</v>
      </c>
      <c r="F27" s="38">
        <v>9</v>
      </c>
      <c r="G27" s="38">
        <v>13</v>
      </c>
      <c r="H27" s="25">
        <v>1876</v>
      </c>
      <c r="I27" s="25">
        <v>727</v>
      </c>
      <c r="J27" s="90">
        <v>351</v>
      </c>
      <c r="K27" s="90">
        <v>139</v>
      </c>
      <c r="L27" s="65">
        <f t="shared" si="4"/>
        <v>158.04676753782667</v>
      </c>
      <c r="M27" s="15">
        <f t="shared" si="0"/>
        <v>144.30769230769232</v>
      </c>
      <c r="N27" s="75">
        <v>13</v>
      </c>
      <c r="O27" s="23">
        <v>2438</v>
      </c>
      <c r="P27" s="23">
        <v>1406</v>
      </c>
      <c r="Q27" s="23">
        <v>450</v>
      </c>
      <c r="R27" s="23">
        <v>258</v>
      </c>
      <c r="S27" s="67">
        <f t="shared" si="5"/>
        <v>73.39971550497864</v>
      </c>
      <c r="T27" s="79">
        <v>159607</v>
      </c>
      <c r="U27" s="15">
        <f t="shared" si="1"/>
        <v>187.53846153846155</v>
      </c>
      <c r="V27" s="79">
        <f t="shared" si="2"/>
        <v>162045</v>
      </c>
      <c r="W27" s="81">
        <v>28056</v>
      </c>
      <c r="X27" s="80">
        <f t="shared" si="3"/>
        <v>28506</v>
      </c>
    </row>
    <row r="28" spans="1:24" ht="12.75">
      <c r="A28" s="74">
        <v>15</v>
      </c>
      <c r="B28" s="74">
        <v>13</v>
      </c>
      <c r="C28" s="4" t="s">
        <v>63</v>
      </c>
      <c r="D28" s="16" t="s">
        <v>46</v>
      </c>
      <c r="E28" s="16" t="s">
        <v>42</v>
      </c>
      <c r="F28" s="38">
        <v>4</v>
      </c>
      <c r="G28" s="38">
        <v>2</v>
      </c>
      <c r="H28" s="25">
        <v>1675</v>
      </c>
      <c r="I28" s="25">
        <v>1917</v>
      </c>
      <c r="J28" s="25">
        <v>412</v>
      </c>
      <c r="K28" s="25">
        <v>484</v>
      </c>
      <c r="L28" s="65">
        <f t="shared" si="4"/>
        <v>-12.623891497130941</v>
      </c>
      <c r="M28" s="15">
        <f t="shared" si="0"/>
        <v>837.5</v>
      </c>
      <c r="N28" s="75">
        <v>2</v>
      </c>
      <c r="O28" s="15">
        <v>2164</v>
      </c>
      <c r="P28" s="15">
        <v>2542</v>
      </c>
      <c r="Q28" s="15">
        <v>540</v>
      </c>
      <c r="R28" s="15">
        <v>654</v>
      </c>
      <c r="S28" s="67">
        <f t="shared" si="5"/>
        <v>-14.87018095987412</v>
      </c>
      <c r="T28" s="79">
        <v>10182</v>
      </c>
      <c r="U28" s="15">
        <f t="shared" si="1"/>
        <v>1082</v>
      </c>
      <c r="V28" s="79">
        <f t="shared" si="2"/>
        <v>12346</v>
      </c>
      <c r="W28" s="81">
        <v>2423</v>
      </c>
      <c r="X28" s="80">
        <f t="shared" si="3"/>
        <v>2963</v>
      </c>
    </row>
    <row r="29" spans="1:24" ht="12.75">
      <c r="A29" s="74">
        <v>16</v>
      </c>
      <c r="B29" s="52">
        <v>12</v>
      </c>
      <c r="C29" s="4" t="s">
        <v>60</v>
      </c>
      <c r="D29" s="16" t="s">
        <v>45</v>
      </c>
      <c r="E29" s="16" t="s">
        <v>42</v>
      </c>
      <c r="F29" s="38">
        <v>5</v>
      </c>
      <c r="G29" s="38">
        <v>8</v>
      </c>
      <c r="H29" s="86">
        <v>1671</v>
      </c>
      <c r="I29" s="86">
        <v>1751</v>
      </c>
      <c r="J29" s="85">
        <v>423</v>
      </c>
      <c r="K29" s="85">
        <v>467</v>
      </c>
      <c r="L29" s="65">
        <f t="shared" si="4"/>
        <v>-4.5688178183894905</v>
      </c>
      <c r="M29" s="15">
        <f t="shared" si="0"/>
        <v>208.875</v>
      </c>
      <c r="N29" s="75">
        <v>8</v>
      </c>
      <c r="O29" s="15">
        <v>2119</v>
      </c>
      <c r="P29" s="15">
        <v>2709</v>
      </c>
      <c r="Q29" s="15">
        <v>558</v>
      </c>
      <c r="R29" s="15">
        <v>746</v>
      </c>
      <c r="S29" s="65">
        <f t="shared" si="5"/>
        <v>-21.779254337393866</v>
      </c>
      <c r="T29" s="79">
        <v>48638</v>
      </c>
      <c r="U29" s="15">
        <f t="shared" si="1"/>
        <v>264.875</v>
      </c>
      <c r="V29" s="79">
        <f t="shared" si="2"/>
        <v>50757</v>
      </c>
      <c r="W29" s="81">
        <v>11499</v>
      </c>
      <c r="X29" s="80">
        <f t="shared" si="3"/>
        <v>12057</v>
      </c>
    </row>
    <row r="30" spans="1:24" ht="12.75">
      <c r="A30" s="74">
        <v>17</v>
      </c>
      <c r="B30" s="74">
        <v>10</v>
      </c>
      <c r="C30" s="4" t="s">
        <v>68</v>
      </c>
      <c r="D30" s="16" t="s">
        <v>46</v>
      </c>
      <c r="E30" s="16" t="s">
        <v>47</v>
      </c>
      <c r="F30" s="38">
        <v>2</v>
      </c>
      <c r="G30" s="38">
        <v>2</v>
      </c>
      <c r="H30" s="15">
        <v>1393</v>
      </c>
      <c r="I30" s="15">
        <v>2206</v>
      </c>
      <c r="J30" s="25">
        <v>335</v>
      </c>
      <c r="K30" s="25">
        <v>537</v>
      </c>
      <c r="L30" s="65">
        <f t="shared" si="4"/>
        <v>-36.85403445149592</v>
      </c>
      <c r="M30" s="15">
        <f t="shared" si="0"/>
        <v>696.5</v>
      </c>
      <c r="N30" s="75">
        <v>2</v>
      </c>
      <c r="O30" s="15">
        <v>1964</v>
      </c>
      <c r="P30" s="15">
        <v>3362</v>
      </c>
      <c r="Q30" s="15">
        <v>492</v>
      </c>
      <c r="R30" s="15">
        <v>846</v>
      </c>
      <c r="S30" s="65">
        <f t="shared" si="5"/>
        <v>-41.58239143367043</v>
      </c>
      <c r="T30" s="87">
        <v>3362</v>
      </c>
      <c r="U30" s="15">
        <f t="shared" si="1"/>
        <v>982</v>
      </c>
      <c r="V30" s="79">
        <f t="shared" si="2"/>
        <v>5326</v>
      </c>
      <c r="W30" s="79">
        <v>846</v>
      </c>
      <c r="X30" s="80">
        <f t="shared" si="3"/>
        <v>1338</v>
      </c>
    </row>
    <row r="31" spans="1:24" ht="12.75">
      <c r="A31" s="74">
        <v>18</v>
      </c>
      <c r="B31" s="74">
        <v>16</v>
      </c>
      <c r="C31" s="4" t="s">
        <v>57</v>
      </c>
      <c r="D31" s="16" t="s">
        <v>53</v>
      </c>
      <c r="E31" s="16" t="s">
        <v>36</v>
      </c>
      <c r="F31" s="38">
        <v>8</v>
      </c>
      <c r="G31" s="38">
        <v>9</v>
      </c>
      <c r="H31" s="25">
        <v>860</v>
      </c>
      <c r="I31" s="25">
        <v>779</v>
      </c>
      <c r="J31" s="79">
        <v>221</v>
      </c>
      <c r="K31" s="79">
        <v>209</v>
      </c>
      <c r="L31" s="65">
        <f t="shared" si="4"/>
        <v>10.397946084723998</v>
      </c>
      <c r="M31" s="15">
        <f t="shared" si="0"/>
        <v>95.55555555555556</v>
      </c>
      <c r="N31" s="39">
        <v>9</v>
      </c>
      <c r="O31" s="15">
        <v>1442</v>
      </c>
      <c r="P31" s="15">
        <v>1032</v>
      </c>
      <c r="Q31" s="15">
        <v>357</v>
      </c>
      <c r="R31" s="15">
        <v>284</v>
      </c>
      <c r="S31" s="67">
        <f t="shared" si="5"/>
        <v>39.72868217054264</v>
      </c>
      <c r="T31" s="87">
        <v>240721</v>
      </c>
      <c r="U31" s="15">
        <f t="shared" si="1"/>
        <v>160.22222222222223</v>
      </c>
      <c r="V31" s="79">
        <f t="shared" si="2"/>
        <v>242163</v>
      </c>
      <c r="W31" s="79">
        <v>57041</v>
      </c>
      <c r="X31" s="80">
        <f t="shared" si="3"/>
        <v>57398</v>
      </c>
    </row>
    <row r="32" spans="1:24" ht="12.75">
      <c r="A32" s="74">
        <v>19</v>
      </c>
      <c r="B32" s="74">
        <v>11</v>
      </c>
      <c r="C32" s="4" t="s">
        <v>58</v>
      </c>
      <c r="D32" s="16" t="s">
        <v>43</v>
      </c>
      <c r="E32" s="16" t="s">
        <v>44</v>
      </c>
      <c r="F32" s="38">
        <v>8</v>
      </c>
      <c r="G32" s="38">
        <v>5</v>
      </c>
      <c r="H32" s="15">
        <v>106</v>
      </c>
      <c r="I32" s="15">
        <v>1499</v>
      </c>
      <c r="J32" s="91">
        <v>43</v>
      </c>
      <c r="K32" s="91">
        <v>405</v>
      </c>
      <c r="L32" s="65">
        <f t="shared" si="4"/>
        <v>-92.92861907938625</v>
      </c>
      <c r="M32" s="15">
        <f t="shared" si="0"/>
        <v>21.2</v>
      </c>
      <c r="N32" s="75">
        <v>5</v>
      </c>
      <c r="O32" s="78">
        <v>1268</v>
      </c>
      <c r="P32" s="78">
        <v>2921</v>
      </c>
      <c r="Q32" s="78">
        <v>308</v>
      </c>
      <c r="R32" s="78">
        <v>777</v>
      </c>
      <c r="S32" s="67">
        <f t="shared" si="5"/>
        <v>-56.59020883259158</v>
      </c>
      <c r="T32" s="87">
        <v>60061</v>
      </c>
      <c r="U32" s="15">
        <f t="shared" si="1"/>
        <v>253.6</v>
      </c>
      <c r="V32" s="79">
        <f t="shared" si="2"/>
        <v>61329</v>
      </c>
      <c r="W32" s="79">
        <v>13833</v>
      </c>
      <c r="X32" s="80">
        <f t="shared" si="3"/>
        <v>14141</v>
      </c>
    </row>
    <row r="33" spans="1:24" ht="13.5" thickBot="1">
      <c r="A33" s="51">
        <v>20</v>
      </c>
      <c r="B33" s="51" t="s">
        <v>50</v>
      </c>
      <c r="C33" s="4" t="s">
        <v>76</v>
      </c>
      <c r="D33" s="16" t="s">
        <v>46</v>
      </c>
      <c r="E33" s="16" t="s">
        <v>42</v>
      </c>
      <c r="F33" s="38">
        <v>1</v>
      </c>
      <c r="G33" s="38">
        <v>2</v>
      </c>
      <c r="H33" s="15">
        <v>570</v>
      </c>
      <c r="I33" s="15"/>
      <c r="J33" s="15">
        <v>142</v>
      </c>
      <c r="K33" s="15"/>
      <c r="L33" s="65"/>
      <c r="M33" s="15">
        <f t="shared" si="0"/>
        <v>285</v>
      </c>
      <c r="N33" s="75">
        <v>2</v>
      </c>
      <c r="O33" s="15">
        <v>803</v>
      </c>
      <c r="P33" s="15"/>
      <c r="Q33" s="15">
        <v>211</v>
      </c>
      <c r="R33" s="15"/>
      <c r="S33" s="67"/>
      <c r="T33" s="87"/>
      <c r="U33" s="15">
        <f t="shared" si="1"/>
        <v>401.5</v>
      </c>
      <c r="V33" s="79">
        <f t="shared" si="2"/>
        <v>803</v>
      </c>
      <c r="W33" s="79"/>
      <c r="X33" s="80">
        <f t="shared" si="3"/>
        <v>211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136</v>
      </c>
      <c r="H34" s="32">
        <f>SUM(H14:H33)</f>
        <v>127696</v>
      </c>
      <c r="I34" s="32">
        <v>81753</v>
      </c>
      <c r="J34" s="32">
        <f>SUM(J14:J33)</f>
        <v>30818</v>
      </c>
      <c r="K34" s="32">
        <v>19504</v>
      </c>
      <c r="L34" s="70">
        <f>(H34/I34*100)-100</f>
        <v>56.197326092008836</v>
      </c>
      <c r="M34" s="33">
        <f t="shared" si="0"/>
        <v>938.9411764705883</v>
      </c>
      <c r="N34" s="35">
        <f>SUM(N14:N33)</f>
        <v>136</v>
      </c>
      <c r="O34" s="32">
        <f>SUM(O14:O33)</f>
        <v>184543</v>
      </c>
      <c r="P34" s="32">
        <v>120973</v>
      </c>
      <c r="Q34" s="32">
        <f>SUM(Q14:Q33)</f>
        <v>47163</v>
      </c>
      <c r="R34" s="32">
        <v>30640</v>
      </c>
      <c r="S34" s="70">
        <f>(O34/P34*100)-100</f>
        <v>52.54891587379004</v>
      </c>
      <c r="T34" s="82">
        <f>SUM(T14:T33)</f>
        <v>1161662</v>
      </c>
      <c r="U34" s="33">
        <f t="shared" si="1"/>
        <v>1356.9338235294117</v>
      </c>
      <c r="V34" s="84">
        <f>SUM(V14:V33)</f>
        <v>1346205</v>
      </c>
      <c r="W34" s="83">
        <f>SUM(W14:W33)</f>
        <v>267769</v>
      </c>
      <c r="X34" s="36">
        <f>SUM(X14:X33)</f>
        <v>314932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29 - May   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0.7045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28 - May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22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39968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ANGELS &amp; DEMONS</v>
      </c>
      <c r="D14" s="4" t="str">
        <f>'WEEKLY COMPETITIVE REPORT'!D14</f>
        <v>SONY</v>
      </c>
      <c r="E14" s="4" t="str">
        <f>'WEEKLY COMPETITIVE REPORT'!E14</f>
        <v>CF</v>
      </c>
      <c r="F14" s="38">
        <f>'WEEKLY COMPETITIVE REPORT'!F14</f>
        <v>3</v>
      </c>
      <c r="G14" s="38">
        <f>'WEEKLY COMPETITIVE REPORT'!G14</f>
        <v>15</v>
      </c>
      <c r="H14" s="15">
        <f>'WEEKLY COMPETITIVE REPORT'!H14/X4</f>
        <v>81014.90418736692</v>
      </c>
      <c r="I14" s="15">
        <f>'WEEKLY COMPETITIVE REPORT'!I14/X4</f>
        <v>36432.93115684883</v>
      </c>
      <c r="J14" s="23">
        <f>'WEEKLY COMPETITIVE REPORT'!J14</f>
        <v>14390</v>
      </c>
      <c r="K14" s="23">
        <f>'WEEKLY COMPETITIVE REPORT'!K14</f>
        <v>6268</v>
      </c>
      <c r="L14" s="65">
        <f>'WEEKLY COMPETITIVE REPORT'!L14</f>
        <v>122.36724198387034</v>
      </c>
      <c r="M14" s="15">
        <f aca="true" t="shared" si="0" ref="M14:M20">H14/G14</f>
        <v>5400.993612491128</v>
      </c>
      <c r="N14" s="38">
        <f>'WEEKLY COMPETITIVE REPORT'!N14</f>
        <v>15</v>
      </c>
      <c r="O14" s="15">
        <f>'WEEKLY COMPETITIVE REPORT'!O14/X4</f>
        <v>119278.92122072392</v>
      </c>
      <c r="P14" s="15">
        <f>'WEEKLY COMPETITIVE REPORT'!P14/X4</f>
        <v>52599.00638750887</v>
      </c>
      <c r="Q14" s="23">
        <f>'WEEKLY COMPETITIVE REPORT'!Q14</f>
        <v>22296</v>
      </c>
      <c r="R14" s="23">
        <f>'WEEKLY COMPETITIVE REPORT'!R14</f>
        <v>9772</v>
      </c>
      <c r="S14" s="65">
        <f>'WEEKLY COMPETITIVE REPORT'!S14</f>
        <v>126.77029360967188</v>
      </c>
      <c r="T14" s="15">
        <f>'WEEKLY COMPETITIVE REPORT'!T14/X4</f>
        <v>155768.63023420866</v>
      </c>
      <c r="U14" s="15">
        <f aca="true" t="shared" si="1" ref="U14:U20">O14/N14</f>
        <v>7951.928081381595</v>
      </c>
      <c r="V14" s="26">
        <f aca="true" t="shared" si="2" ref="V14:V20">O14+T14</f>
        <v>275047.55145493255</v>
      </c>
      <c r="W14" s="23">
        <f>'WEEKLY COMPETITIVE REPORT'!W14</f>
        <v>28437</v>
      </c>
      <c r="X14" s="57">
        <f>'WEEKLY COMPETITIVE REPORT'!X14</f>
        <v>50733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NIGHT AT THE MUSEUM 2</v>
      </c>
      <c r="D15" s="4" t="str">
        <f>'WEEKLY COMPETITIVE REPORT'!D15</f>
        <v>FOX</v>
      </c>
      <c r="E15" s="4" t="str">
        <f>'WEEKLY COMPETITIVE REPORT'!E15</f>
        <v>CF</v>
      </c>
      <c r="F15" s="38">
        <f>'WEEKLY COMPETITIVE REPORT'!F15</f>
        <v>2</v>
      </c>
      <c r="G15" s="38">
        <f>'WEEKLY COMPETITIVE REPORT'!G15</f>
        <v>11</v>
      </c>
      <c r="H15" s="15">
        <f>'WEEKLY COMPETITIVE REPORT'!H15/X4</f>
        <v>22983.676366217176</v>
      </c>
      <c r="I15" s="15">
        <f>'WEEKLY COMPETITIVE REPORT'!I15/X4</f>
        <v>18336.408800567777</v>
      </c>
      <c r="J15" s="23">
        <f>'WEEKLY COMPETITIVE REPORT'!J15</f>
        <v>4069</v>
      </c>
      <c r="K15" s="23">
        <f>'WEEKLY COMPETITIVE REPORT'!K15</f>
        <v>3240</v>
      </c>
      <c r="L15" s="65">
        <f>'WEEKLY COMPETITIVE REPORT'!L15</f>
        <v>25.34448056974763</v>
      </c>
      <c r="M15" s="15">
        <f t="shared" si="0"/>
        <v>2089.4251242015616</v>
      </c>
      <c r="N15" s="38">
        <f>'WEEKLY COMPETITIVE REPORT'!N15</f>
        <v>11</v>
      </c>
      <c r="O15" s="15">
        <f>'WEEKLY COMPETITIVE REPORT'!O15/X4</f>
        <v>30360.53938963804</v>
      </c>
      <c r="P15" s="15">
        <f>'WEEKLY COMPETITIVE REPORT'!P15/X4</f>
        <v>24738.112136266856</v>
      </c>
      <c r="Q15" s="23">
        <f>'WEEKLY COMPETITIVE REPORT'!Q15</f>
        <v>5595</v>
      </c>
      <c r="R15" s="23">
        <f>'WEEKLY COMPETITIVE REPORT'!R15</f>
        <v>4611</v>
      </c>
      <c r="S15" s="65">
        <f>'WEEKLY COMPETITIVE REPORT'!S15</f>
        <v>22.72779435391324</v>
      </c>
      <c r="T15" s="15">
        <f>'WEEKLY COMPETITIVE REPORT'!T15/X4</f>
        <v>25849.538679914833</v>
      </c>
      <c r="U15" s="15">
        <f t="shared" si="1"/>
        <v>2760.04903542164</v>
      </c>
      <c r="V15" s="26">
        <f t="shared" si="2"/>
        <v>56210.078069552874</v>
      </c>
      <c r="W15" s="23">
        <f>'WEEKLY COMPETITIVE REPORT'!W15</f>
        <v>4791</v>
      </c>
      <c r="X15" s="57">
        <f>'WEEKLY COMPETITIVE REPORT'!X15</f>
        <v>10386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MY BLOODY VALENTINE</v>
      </c>
      <c r="D16" s="4" t="str">
        <f>'WEEKLY COMPETITIVE REPORT'!D16</f>
        <v>INDEP</v>
      </c>
      <c r="E16" s="4" t="str">
        <f>'WEEKLY COMPETITIVE REPORT'!E16</f>
        <v>Blitz</v>
      </c>
      <c r="F16" s="38">
        <f>'WEEKLY COMPETITIVE REPORT'!F16</f>
        <v>2</v>
      </c>
      <c r="G16" s="38">
        <f>'WEEKLY COMPETITIVE REPORT'!G16</f>
        <v>4</v>
      </c>
      <c r="H16" s="15">
        <f>'WEEKLY COMPETITIVE REPORT'!H16/X4</f>
        <v>16708.303761533003</v>
      </c>
      <c r="I16" s="15">
        <f>'WEEKLY COMPETITIVE REPORT'!I16/X4</f>
        <v>13977.288857345635</v>
      </c>
      <c r="J16" s="23">
        <f>'WEEKLY COMPETITIVE REPORT'!J16</f>
        <v>2222</v>
      </c>
      <c r="K16" s="23">
        <f>'WEEKLY COMPETITIVE REPORT'!K16</f>
        <v>1853</v>
      </c>
      <c r="L16" s="65">
        <f>'WEEKLY COMPETITIVE REPORT'!L16</f>
        <v>19.538945871839132</v>
      </c>
      <c r="M16" s="15">
        <f t="shared" si="0"/>
        <v>4177.075940383251</v>
      </c>
      <c r="N16" s="38">
        <f>'WEEKLY COMPETITIVE REPORT'!N16</f>
        <v>4</v>
      </c>
      <c r="O16" s="15">
        <f>'WEEKLY COMPETITIVE REPORT'!O16/X4</f>
        <v>22059.616749467707</v>
      </c>
      <c r="P16" s="15">
        <f>'WEEKLY COMPETITIVE REPORT'!P16/X4</f>
        <v>20495.38679914833</v>
      </c>
      <c r="Q16" s="23">
        <f>'WEEKLY COMPETITIVE REPORT'!Q16</f>
        <v>3132</v>
      </c>
      <c r="R16" s="23">
        <f>'WEEKLY COMPETITIVE REPORT'!R16</f>
        <v>2957</v>
      </c>
      <c r="S16" s="65">
        <f>'WEEKLY COMPETITIVE REPORT'!S16</f>
        <v>7.632107486668048</v>
      </c>
      <c r="T16" s="15">
        <f>'WEEKLY COMPETITIVE REPORT'!T16/X4</f>
        <v>20481.192334989355</v>
      </c>
      <c r="U16" s="15">
        <f t="shared" si="1"/>
        <v>5514.904187366927</v>
      </c>
      <c r="V16" s="26">
        <f t="shared" si="2"/>
        <v>42540.80908445706</v>
      </c>
      <c r="W16" s="23">
        <f>'WEEKLY COMPETITIVE REPORT'!W16</f>
        <v>2955</v>
      </c>
      <c r="X16" s="57">
        <f>'WEEKLY COMPETITIVE REPORT'!X16</f>
        <v>6087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STATE OF PLAY</v>
      </c>
      <c r="D17" s="4" t="str">
        <f>'WEEKLY COMPETITIVE REPORT'!D17</f>
        <v>UNI</v>
      </c>
      <c r="E17" s="4" t="str">
        <f>'WEEKLY COMPETITIVE REPORT'!E17</f>
        <v>Karantanija</v>
      </c>
      <c r="F17" s="38">
        <f>'WEEKLY COMPETITIVE REPORT'!F17</f>
        <v>1</v>
      </c>
      <c r="G17" s="38">
        <f>'WEEKLY COMPETITIVE REPORT'!G17</f>
        <v>7</v>
      </c>
      <c r="H17" s="15">
        <f>'WEEKLY COMPETITIVE REPORT'!H17/X4</f>
        <v>9349.893541518808</v>
      </c>
      <c r="I17" s="15">
        <f>'WEEKLY COMPETITIVE REPORT'!I17/X4</f>
        <v>0</v>
      </c>
      <c r="J17" s="23">
        <f>'WEEKLY COMPETITIVE REPORT'!J17</f>
        <v>1601</v>
      </c>
      <c r="K17" s="23">
        <f>'WEEKLY COMPETITIVE REPORT'!K17</f>
        <v>0</v>
      </c>
      <c r="L17" s="65">
        <f>'WEEKLY COMPETITIVE REPORT'!L17</f>
        <v>0</v>
      </c>
      <c r="M17" s="15">
        <f t="shared" si="0"/>
        <v>1335.6990773598297</v>
      </c>
      <c r="N17" s="38">
        <f>'WEEKLY COMPETITIVE REPORT'!N17</f>
        <v>7</v>
      </c>
      <c r="O17" s="15">
        <f>'WEEKLY COMPETITIVE REPORT'!O17/X4</f>
        <v>12621.717530163236</v>
      </c>
      <c r="P17" s="15">
        <f>'WEEKLY COMPETITIVE REPORT'!P17/X4</f>
        <v>0</v>
      </c>
      <c r="Q17" s="23">
        <f>'WEEKLY COMPETITIVE REPORT'!Q17</f>
        <v>2273</v>
      </c>
      <c r="R17" s="23">
        <f>'WEEKLY COMPETITIVE REPORT'!R17</f>
        <v>0</v>
      </c>
      <c r="S17" s="65">
        <f>'WEEKLY COMPETITIVE REPORT'!S17</f>
        <v>0</v>
      </c>
      <c r="T17" s="15">
        <f>'WEEKLY COMPETITIVE REPORT'!T17/X4</f>
        <v>1179.5599716110717</v>
      </c>
      <c r="U17" s="15">
        <f t="shared" si="1"/>
        <v>1803.1025043090337</v>
      </c>
      <c r="V17" s="26">
        <f t="shared" si="2"/>
        <v>13801.277501774308</v>
      </c>
      <c r="W17" s="23">
        <f>'WEEKLY COMPETITIVE REPORT'!W17</f>
        <v>198</v>
      </c>
      <c r="X17" s="57">
        <f>'WEEKLY COMPETITIVE REPORT'!X17</f>
        <v>2471</v>
      </c>
    </row>
    <row r="18" spans="1:24" ht="13.5" customHeight="1">
      <c r="A18" s="51">
        <v>5</v>
      </c>
      <c r="B18" s="4">
        <f>'WEEKLY COMPETITIVE REPORT'!B18</f>
        <v>7</v>
      </c>
      <c r="C18" s="4" t="str">
        <f>'WEEKLY COMPETITIVE REPORT'!C18</f>
        <v>BEVERLY HILLS CHIUHUAHUA</v>
      </c>
      <c r="D18" s="4" t="str">
        <f>'WEEKLY COMPETITIVE REPORT'!D18</f>
        <v>WDI</v>
      </c>
      <c r="E18" s="4" t="str">
        <f>'WEEKLY COMPETITIVE REPORT'!E18</f>
        <v>CENEX</v>
      </c>
      <c r="F18" s="38">
        <f>'WEEKLY COMPETITIVE REPORT'!F18</f>
        <v>2</v>
      </c>
      <c r="G18" s="38">
        <f>'WEEKLY COMPETITIVE REPORT'!G18</f>
        <v>6</v>
      </c>
      <c r="H18" s="15">
        <f>'WEEKLY COMPETITIVE REPORT'!H18/X4</f>
        <v>8613.200851667849</v>
      </c>
      <c r="I18" s="15">
        <f>'WEEKLY COMPETITIVE REPORT'!I18/X4</f>
        <v>5903.477643718949</v>
      </c>
      <c r="J18" s="23">
        <f>'WEEKLY COMPETITIVE REPORT'!J18</f>
        <v>1516</v>
      </c>
      <c r="K18" s="23">
        <f>'WEEKLY COMPETITIVE REPORT'!K18</f>
        <v>1052</v>
      </c>
      <c r="L18" s="65">
        <f>'WEEKLY COMPETITIVE REPORT'!L18</f>
        <v>45.900456840586685</v>
      </c>
      <c r="M18" s="15">
        <f t="shared" si="0"/>
        <v>1435.5334752779747</v>
      </c>
      <c r="N18" s="38">
        <f>'WEEKLY COMPETITIVE REPORT'!N18</f>
        <v>6</v>
      </c>
      <c r="O18" s="15">
        <f>'WEEKLY COMPETITIVE REPORT'!O18/X4</f>
        <v>11071.682044002839</v>
      </c>
      <c r="P18" s="15">
        <f>'WEEKLY COMPETITIVE REPORT'!P18/X4</f>
        <v>8228.530872959545</v>
      </c>
      <c r="Q18" s="23">
        <f>'WEEKLY COMPETITIVE REPORT'!Q18</f>
        <v>2064</v>
      </c>
      <c r="R18" s="23">
        <f>'WEEKLY COMPETITIVE REPORT'!R18</f>
        <v>1511</v>
      </c>
      <c r="S18" s="65">
        <f>'WEEKLY COMPETITIVE REPORT'!S18</f>
        <v>34.55235466620664</v>
      </c>
      <c r="T18" s="15">
        <f>'WEEKLY COMPETITIVE REPORT'!T18/X4</f>
        <v>9121.36266855926</v>
      </c>
      <c r="U18" s="15">
        <f t="shared" si="1"/>
        <v>1845.2803406671399</v>
      </c>
      <c r="V18" s="26">
        <f t="shared" si="2"/>
        <v>20193.0447125621</v>
      </c>
      <c r="W18" s="23">
        <f>'WEEKLY COMPETITIVE REPORT'!W18</f>
        <v>1796</v>
      </c>
      <c r="X18" s="57">
        <f>'WEEKLY COMPETITIVE REPORT'!X18</f>
        <v>3860</v>
      </c>
    </row>
    <row r="19" spans="1:24" ht="12.75">
      <c r="A19" s="51">
        <v>6</v>
      </c>
      <c r="B19" s="4">
        <f>'WEEKLY COMPETITIVE REPORT'!B19</f>
        <v>6</v>
      </c>
      <c r="C19" s="4" t="str">
        <f>'WEEKLY COMPETITIVE REPORT'!C19</f>
        <v>CORALINE 3D</v>
      </c>
      <c r="D19" s="4" t="str">
        <f>'WEEKLY COMPETITIVE REPORT'!D19</f>
        <v>UNI</v>
      </c>
      <c r="E19" s="4" t="str">
        <f>'WEEKLY COMPETITIVE REPORT'!E19</f>
        <v>Karantanija</v>
      </c>
      <c r="F19" s="38">
        <f>'WEEKLY COMPETITIVE REPORT'!F19</f>
        <v>3</v>
      </c>
      <c r="G19" s="38">
        <f>'WEEKLY COMPETITIVE REPORT'!G19</f>
        <v>9</v>
      </c>
      <c r="H19" s="15">
        <f>'WEEKLY COMPETITIVE REPORT'!H19/X4</f>
        <v>6931.156848828957</v>
      </c>
      <c r="I19" s="15">
        <f>'WEEKLY COMPETITIVE REPORT'!I19/X4</f>
        <v>5747.338537970191</v>
      </c>
      <c r="J19" s="23">
        <f>'WEEKLY COMPETITIVE REPORT'!J19</f>
        <v>929</v>
      </c>
      <c r="K19" s="23">
        <f>'WEEKLY COMPETITIVE REPORT'!K19</f>
        <v>781</v>
      </c>
      <c r="L19" s="65">
        <f>'WEEKLY COMPETITIVE REPORT'!L19</f>
        <v>20.59767843912077</v>
      </c>
      <c r="M19" s="15">
        <f t="shared" si="0"/>
        <v>770.128538758773</v>
      </c>
      <c r="N19" s="38">
        <f>'WEEKLY COMPETITIVE REPORT'!N19</f>
        <v>9</v>
      </c>
      <c r="O19" s="15">
        <f>'WEEKLY COMPETITIVE REPORT'!O19/X4</f>
        <v>9437.89921930447</v>
      </c>
      <c r="P19" s="15">
        <f>'WEEKLY COMPETITIVE REPORT'!P19/X4</f>
        <v>8597.586941092974</v>
      </c>
      <c r="Q19" s="23">
        <f>'WEEKLY COMPETITIVE REPORT'!Q19</f>
        <v>1300</v>
      </c>
      <c r="R19" s="23">
        <f>'WEEKLY COMPETITIVE REPORT'!R19</f>
        <v>1189</v>
      </c>
      <c r="S19" s="65">
        <f>'WEEKLY COMPETITIVE REPORT'!S19</f>
        <v>9.773815420175012</v>
      </c>
      <c r="T19" s="15">
        <f>'WEEKLY COMPETITIVE REPORT'!T19/X4</f>
        <v>23251.95173882186</v>
      </c>
      <c r="U19" s="15">
        <f t="shared" si="1"/>
        <v>1048.6554688116078</v>
      </c>
      <c r="V19" s="26">
        <f t="shared" si="2"/>
        <v>32689.850958126328</v>
      </c>
      <c r="W19" s="23">
        <f>'WEEKLY COMPETITIVE REPORT'!W19</f>
        <v>3239</v>
      </c>
      <c r="X19" s="57">
        <f>'WEEKLY COMPETITIVE REPORT'!X19</f>
        <v>4539</v>
      </c>
    </row>
    <row r="20" spans="1:24" ht="12.75">
      <c r="A20" s="52">
        <v>7</v>
      </c>
      <c r="B20" s="4">
        <f>'WEEKLY COMPETITIVE REPORT'!B20</f>
        <v>4</v>
      </c>
      <c r="C20" s="4" t="str">
        <f>'WEEKLY COMPETITIVE REPORT'!C20</f>
        <v>STAR TREK</v>
      </c>
      <c r="D20" s="4" t="str">
        <f>'WEEKLY COMPETITIVE REPORT'!D20</f>
        <v>PAR</v>
      </c>
      <c r="E20" s="4" t="str">
        <f>'WEEKLY COMPETITIVE REPORT'!E20</f>
        <v>Karantanija</v>
      </c>
      <c r="F20" s="38">
        <f>'WEEKLY COMPETITIVE REPORT'!F20</f>
        <v>4</v>
      </c>
      <c r="G20" s="38">
        <f>'WEEKLY COMPETITIVE REPORT'!G20</f>
        <v>5</v>
      </c>
      <c r="H20" s="15">
        <f>'WEEKLY COMPETITIVE REPORT'!H20/X4</f>
        <v>4933.995741660752</v>
      </c>
      <c r="I20" s="15">
        <f>'WEEKLY COMPETITIVE REPORT'!I20/X4</f>
        <v>6194.4641589779985</v>
      </c>
      <c r="J20" s="23">
        <f>'WEEKLY COMPETITIVE REPORT'!J20</f>
        <v>840</v>
      </c>
      <c r="K20" s="23">
        <f>'WEEKLY COMPETITIVE REPORT'!K20</f>
        <v>1062</v>
      </c>
      <c r="L20" s="65">
        <f>'WEEKLY COMPETITIVE REPORT'!L20</f>
        <v>-20.348304307974345</v>
      </c>
      <c r="M20" s="15">
        <f t="shared" si="0"/>
        <v>986.7991483321505</v>
      </c>
      <c r="N20" s="38">
        <f>'WEEKLY COMPETITIVE REPORT'!N20</f>
        <v>5</v>
      </c>
      <c r="O20" s="15">
        <f>'WEEKLY COMPETITIVE REPORT'!O20/X4</f>
        <v>7388.218594748048</v>
      </c>
      <c r="P20" s="15">
        <f>'WEEKLY COMPETITIVE REPORT'!P20/X4</f>
        <v>9730.305180979418</v>
      </c>
      <c r="Q20" s="23">
        <f>'WEEKLY COMPETITIVE REPORT'!Q20</f>
        <v>1308</v>
      </c>
      <c r="R20" s="23">
        <f>'WEEKLY COMPETITIVE REPORT'!R20</f>
        <v>1744</v>
      </c>
      <c r="S20" s="65">
        <f>'WEEKLY COMPETITIVE REPORT'!S20</f>
        <v>-24.070021881838073</v>
      </c>
      <c r="T20" s="15">
        <f>'WEEKLY COMPETITIVE REPORT'!T20/X4</f>
        <v>63427.963094393184</v>
      </c>
      <c r="U20" s="15">
        <f t="shared" si="1"/>
        <v>1477.6437189496096</v>
      </c>
      <c r="V20" s="26">
        <f t="shared" si="2"/>
        <v>70816.18168914123</v>
      </c>
      <c r="W20" s="23">
        <f>'WEEKLY COMPETITIVE REPORT'!W20</f>
        <v>10881</v>
      </c>
      <c r="X20" s="57">
        <f>'WEEKLY COMPETITIVE REPORT'!X20</f>
        <v>12189</v>
      </c>
    </row>
    <row r="21" spans="1:24" ht="12.75">
      <c r="A21" s="51">
        <v>8</v>
      </c>
      <c r="B21" s="4">
        <f>'WEEKLY COMPETITIVE REPORT'!B21</f>
        <v>5</v>
      </c>
      <c r="C21" s="4" t="str">
        <f>'WEEKLY COMPETITIVE REPORT'!C21</f>
        <v>17 AGAIN</v>
      </c>
      <c r="D21" s="4" t="str">
        <f>'WEEKLY COMPETITIVE REPORT'!D21</f>
        <v>WB</v>
      </c>
      <c r="E21" s="4" t="str">
        <f>'WEEKLY COMPETITIVE REPORT'!E21</f>
        <v>Blitz</v>
      </c>
      <c r="F21" s="38">
        <f>'WEEKLY COMPETITIVE REPORT'!F21</f>
        <v>5</v>
      </c>
      <c r="G21" s="38">
        <f>'WEEKLY COMPETITIVE REPORT'!G21</f>
        <v>6</v>
      </c>
      <c r="H21" s="15">
        <f>'WEEKLY COMPETITIVE REPORT'!H21/X4</f>
        <v>4468.417317246274</v>
      </c>
      <c r="I21" s="15">
        <f>'WEEKLY COMPETITIVE REPORT'!I21/X4</f>
        <v>5893.541518807665</v>
      </c>
      <c r="J21" s="23">
        <f>'WEEKLY COMPETITIVE REPORT'!J21</f>
        <v>813</v>
      </c>
      <c r="K21" s="23">
        <f>'WEEKLY COMPETITIVE REPORT'!K21</f>
        <v>1049</v>
      </c>
      <c r="L21" s="65">
        <f>'WEEKLY COMPETITIVE REPORT'!L21</f>
        <v>-24.18111753371869</v>
      </c>
      <c r="M21" s="15">
        <f aca="true" t="shared" si="3" ref="M21:M33">H21/G21</f>
        <v>744.7362195410457</v>
      </c>
      <c r="N21" s="38">
        <f>'WEEKLY COMPETITIVE REPORT'!N21</f>
        <v>6</v>
      </c>
      <c r="O21" s="15">
        <f>'WEEKLY COMPETITIVE REPORT'!O21/X4</f>
        <v>6306.600425833924</v>
      </c>
      <c r="P21" s="15">
        <f>'WEEKLY COMPETITIVE REPORT'!P21/X4</f>
        <v>9542.938254080907</v>
      </c>
      <c r="Q21" s="23">
        <f>'WEEKLY COMPETITIVE REPORT'!Q21</f>
        <v>1201</v>
      </c>
      <c r="R21" s="23">
        <f>'WEEKLY COMPETITIVE REPORT'!R21</f>
        <v>1931</v>
      </c>
      <c r="S21" s="65">
        <f>'WEEKLY COMPETITIVE REPORT'!S21</f>
        <v>-33.91343150379295</v>
      </c>
      <c r="T21" s="15">
        <f>'WEEKLY COMPETITIVE REPORT'!T21/X4</f>
        <v>77775.72746628814</v>
      </c>
      <c r="U21" s="15">
        <f aca="true" t="shared" si="4" ref="U21:U33">O21/N21</f>
        <v>1051.1000709723207</v>
      </c>
      <c r="V21" s="26">
        <f aca="true" t="shared" si="5" ref="V21:V33">O21+T21</f>
        <v>84082.32789212206</v>
      </c>
      <c r="W21" s="23">
        <f>'WEEKLY COMPETITIVE REPORT'!W21</f>
        <v>13494</v>
      </c>
      <c r="X21" s="57">
        <f>'WEEKLY COMPETITIVE REPORT'!X21</f>
        <v>14695</v>
      </c>
    </row>
    <row r="22" spans="1:24" ht="12.75">
      <c r="A22" s="51">
        <v>9</v>
      </c>
      <c r="B22" s="4" t="str">
        <f>'WEEKLY COMPETITIVE REPORT'!B22</f>
        <v>New</v>
      </c>
      <c r="C22" s="4" t="str">
        <f>'WEEKLY COMPETITIVE REPORT'!C22</f>
        <v>TAKEN</v>
      </c>
      <c r="D22" s="4" t="str">
        <f>'WEEKLY COMPETITIVE REPORT'!D22</f>
        <v>INDEP</v>
      </c>
      <c r="E22" s="4" t="str">
        <f>'WEEKLY COMPETITIVE REPORT'!E22</f>
        <v>Blitz</v>
      </c>
      <c r="F22" s="38">
        <f>'WEEKLY COMPETITIVE REPORT'!F22</f>
        <v>1</v>
      </c>
      <c r="G22" s="38">
        <f>'WEEKLY COMPETITIVE REPORT'!G22</f>
        <v>3</v>
      </c>
      <c r="H22" s="15">
        <f>'WEEKLY COMPETITIVE REPORT'!H22/X4</f>
        <v>4259.758694109298</v>
      </c>
      <c r="I22" s="15">
        <f>'WEEKLY COMPETITIVE REPORT'!I22/X4</f>
        <v>0</v>
      </c>
      <c r="J22" s="23">
        <f>'WEEKLY COMPETITIVE REPORT'!J22</f>
        <v>723</v>
      </c>
      <c r="K22" s="23">
        <f>'WEEKLY COMPETITIVE REPORT'!K22</f>
        <v>0</v>
      </c>
      <c r="L22" s="65">
        <f>'WEEKLY COMPETITIVE REPORT'!L22</f>
        <v>0</v>
      </c>
      <c r="M22" s="15">
        <f t="shared" si="3"/>
        <v>1419.9195647030992</v>
      </c>
      <c r="N22" s="38">
        <f>'WEEKLY COMPETITIVE REPORT'!N22</f>
        <v>3</v>
      </c>
      <c r="O22" s="15">
        <f>'WEEKLY COMPETITIVE REPORT'!O22/X4</f>
        <v>5836.763662171753</v>
      </c>
      <c r="P22" s="15">
        <f>'WEEKLY COMPETITIVE REPORT'!P22/X4</f>
        <v>0</v>
      </c>
      <c r="Q22" s="23">
        <f>'WEEKLY COMPETITIVE REPORT'!Q22</f>
        <v>1092</v>
      </c>
      <c r="R22" s="23">
        <f>'WEEKLY COMPETITIVE REPORT'!R22</f>
        <v>0</v>
      </c>
      <c r="S22" s="65">
        <f>'WEEKLY COMPETITIVE REPORT'!S22</f>
        <v>0</v>
      </c>
      <c r="T22" s="15">
        <f>'WEEKLY COMPETITIVE REPORT'!T22/X4</f>
        <v>0</v>
      </c>
      <c r="U22" s="15">
        <f t="shared" si="4"/>
        <v>1945.5878873905842</v>
      </c>
      <c r="V22" s="26">
        <f t="shared" si="5"/>
        <v>5836.763662171753</v>
      </c>
      <c r="W22" s="23">
        <f>'WEEKLY COMPETITIVE REPORT'!W22</f>
        <v>0</v>
      </c>
      <c r="X22" s="57">
        <f>'WEEKLY COMPETITIVE REPORT'!X22</f>
        <v>1092</v>
      </c>
    </row>
    <row r="23" spans="1:24" ht="12.75">
      <c r="A23" s="51">
        <v>10</v>
      </c>
      <c r="B23" s="4" t="str">
        <f>'WEEKLY COMPETITIVE REPORT'!B23</f>
        <v>New</v>
      </c>
      <c r="C23" s="4" t="str">
        <f>'WEEKLY COMPETITIVE REPORT'!C23</f>
        <v>WRESTLER</v>
      </c>
      <c r="D23" s="4" t="str">
        <f>'WEEKLY COMPETITIVE REPORT'!D23</f>
        <v>INDEP</v>
      </c>
      <c r="E23" s="4" t="str">
        <f>'WEEKLY COMPETITIVE REPORT'!E23</f>
        <v>Blitz</v>
      </c>
      <c r="F23" s="38">
        <f>'WEEKLY COMPETITIVE REPORT'!F23</f>
        <v>1</v>
      </c>
      <c r="G23" s="38">
        <f>'WEEKLY COMPETITIVE REPORT'!G23</f>
        <v>4</v>
      </c>
      <c r="H23" s="15">
        <f>'WEEKLY COMPETITIVE REPORT'!H23/X4</f>
        <v>3652.235628105039</v>
      </c>
      <c r="I23" s="15">
        <f>'WEEKLY COMPETITIVE REPORT'!I23/X4</f>
        <v>0</v>
      </c>
      <c r="J23" s="23">
        <f>'WEEKLY COMPETITIVE REPORT'!J23</f>
        <v>579</v>
      </c>
      <c r="K23" s="23">
        <f>'WEEKLY COMPETITIVE REPORT'!K23</f>
        <v>0</v>
      </c>
      <c r="L23" s="65">
        <f>'WEEKLY COMPETITIVE REPORT'!L23</f>
        <v>0</v>
      </c>
      <c r="M23" s="15">
        <f t="shared" si="3"/>
        <v>913.0589070262597</v>
      </c>
      <c r="N23" s="38">
        <f>'WEEKLY COMPETITIVE REPORT'!N23</f>
        <v>4</v>
      </c>
      <c r="O23" s="15">
        <f>'WEEKLY COMPETITIVE REPORT'!O23/X4</f>
        <v>5660.752306600426</v>
      </c>
      <c r="P23" s="15">
        <f>'WEEKLY COMPETITIVE REPORT'!P23/X4</f>
        <v>0</v>
      </c>
      <c r="Q23" s="23">
        <f>'WEEKLY COMPETITIVE REPORT'!Q23</f>
        <v>955</v>
      </c>
      <c r="R23" s="23">
        <f>'WEEKLY COMPETITIVE REPORT'!R23</f>
        <v>0</v>
      </c>
      <c r="S23" s="65">
        <f>'WEEKLY COMPETITIVE REPORT'!S23</f>
        <v>0</v>
      </c>
      <c r="T23" s="15">
        <f>'WEEKLY COMPETITIVE REPORT'!T23/X4</f>
        <v>218.59474804826118</v>
      </c>
      <c r="U23" s="15">
        <f t="shared" si="4"/>
        <v>1415.1880766501065</v>
      </c>
      <c r="V23" s="26">
        <f t="shared" si="5"/>
        <v>5879.347054648687</v>
      </c>
      <c r="W23" s="23">
        <f>'WEEKLY COMPETITIVE REPORT'!W23</f>
        <v>119</v>
      </c>
      <c r="X23" s="57">
        <f>'WEEKLY COMPETITIVE REPORT'!X23</f>
        <v>1074</v>
      </c>
    </row>
    <row r="24" spans="1:24" ht="12.75">
      <c r="A24" s="51">
        <v>11</v>
      </c>
      <c r="B24" s="4">
        <f>'WEEKLY COMPETITIVE REPORT'!B24</f>
        <v>14</v>
      </c>
      <c r="C24" s="4" t="str">
        <f>'WEEKLY COMPETITIVE REPORT'!C24</f>
        <v>SLUMDOG MILLIONAIRE</v>
      </c>
      <c r="D24" s="4" t="str">
        <f>'WEEKLY COMPETITIVE REPORT'!D24</f>
        <v>INDEP</v>
      </c>
      <c r="E24" s="4" t="str">
        <f>'WEEKLY COMPETITIVE REPORT'!E24</f>
        <v>Blitz</v>
      </c>
      <c r="F24" s="38">
        <f>'WEEKLY COMPETITIVE REPORT'!F24</f>
        <v>11</v>
      </c>
      <c r="G24" s="38">
        <f>'WEEKLY COMPETITIVE REPORT'!G24</f>
        <v>8</v>
      </c>
      <c r="H24" s="15">
        <f>'WEEKLY COMPETITIVE REPORT'!H24/X4</f>
        <v>391.76721078779275</v>
      </c>
      <c r="I24" s="15">
        <f>'WEEKLY COMPETITIVE REPORT'!I24/X4</f>
        <v>1571.3271823988644</v>
      </c>
      <c r="J24" s="23">
        <f>'WEEKLY COMPETITIVE REPORT'!J24</f>
        <v>82</v>
      </c>
      <c r="K24" s="23">
        <f>'WEEKLY COMPETITIVE REPORT'!K24</f>
        <v>268</v>
      </c>
      <c r="L24" s="65">
        <f>'WEEKLY COMPETITIVE REPORT'!L24</f>
        <v>-75.06775067750678</v>
      </c>
      <c r="M24" s="15">
        <f t="shared" si="3"/>
        <v>48.970901348474094</v>
      </c>
      <c r="N24" s="38">
        <f>'WEEKLY COMPETITIVE REPORT'!N24</f>
        <v>8</v>
      </c>
      <c r="O24" s="15">
        <f>'WEEKLY COMPETITIVE REPORT'!O24/X4</f>
        <v>5186.657203690561</v>
      </c>
      <c r="P24" s="15">
        <f>'WEEKLY COMPETITIVE REPORT'!P24/X4</f>
        <v>3305.890702625976</v>
      </c>
      <c r="Q24" s="23">
        <f>'WEEKLY COMPETITIVE REPORT'!Q24</f>
        <v>1316</v>
      </c>
      <c r="R24" s="23">
        <f>'WEEKLY COMPETITIVE REPORT'!R24</f>
        <v>669</v>
      </c>
      <c r="S24" s="65">
        <f>'WEEKLY COMPETITIVE REPORT'!S24</f>
        <v>56.89136968656078</v>
      </c>
      <c r="T24" s="15">
        <f>'WEEKLY COMPETITIVE REPORT'!T24/X4</f>
        <v>336834.6344925479</v>
      </c>
      <c r="U24" s="15">
        <f t="shared" si="4"/>
        <v>648.3321504613201</v>
      </c>
      <c r="V24" s="26">
        <f t="shared" si="5"/>
        <v>342021.29169623845</v>
      </c>
      <c r="W24" s="23">
        <f>'WEEKLY COMPETITIVE REPORT'!W24</f>
        <v>55713</v>
      </c>
      <c r="X24" s="57">
        <f>'WEEKLY COMPETITIVE REPORT'!X24</f>
        <v>57029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DUPLICITY</v>
      </c>
      <c r="D25" s="4" t="str">
        <f>'WEEKLY COMPETITIVE REPORT'!D25</f>
        <v>UNI</v>
      </c>
      <c r="E25" s="4" t="str">
        <f>'WEEKLY COMPETITIVE REPORT'!E25</f>
        <v>Karantanija</v>
      </c>
      <c r="F25" s="38">
        <f>'WEEKLY COMPETITIVE REPORT'!F25</f>
        <v>5</v>
      </c>
      <c r="G25" s="38">
        <f>'WEEKLY COMPETITIVE REPORT'!G25</f>
        <v>8</v>
      </c>
      <c r="H25" s="15">
        <f>'WEEKLY COMPETITIVE REPORT'!H25/X4</f>
        <v>3278.9212207239175</v>
      </c>
      <c r="I25" s="15">
        <f>'WEEKLY COMPETITIVE REPORT'!I25/X4</f>
        <v>3615.330021291696</v>
      </c>
      <c r="J25" s="23">
        <f>'WEEKLY COMPETITIVE REPORT'!J25</f>
        <v>577</v>
      </c>
      <c r="K25" s="23">
        <f>'WEEKLY COMPETITIVE REPORT'!K25</f>
        <v>652</v>
      </c>
      <c r="L25" s="65">
        <f>'WEEKLY COMPETITIVE REPORT'!L25</f>
        <v>-9.30506478209658</v>
      </c>
      <c r="M25" s="15">
        <f t="shared" si="3"/>
        <v>409.8651525904897</v>
      </c>
      <c r="N25" s="38">
        <f>'WEEKLY COMPETITIVE REPORT'!N25</f>
        <v>8</v>
      </c>
      <c r="O25" s="15">
        <f>'WEEKLY COMPETITIVE REPORT'!O25/X4</f>
        <v>4819.020581973031</v>
      </c>
      <c r="P25" s="15">
        <f>'WEEKLY COMPETITIVE REPORT'!P25/X4</f>
        <v>6403.122782114975</v>
      </c>
      <c r="Q25" s="23">
        <f>'WEEKLY COMPETITIVE REPORT'!Q25</f>
        <v>882</v>
      </c>
      <c r="R25" s="23">
        <f>'WEEKLY COMPETITIVE REPORT'!R25</f>
        <v>1173</v>
      </c>
      <c r="S25" s="65">
        <f>'WEEKLY COMPETITIVE REPORT'!S25</f>
        <v>-24.73952560407892</v>
      </c>
      <c r="T25" s="15">
        <f>'WEEKLY COMPETITIVE REPORT'!T25/X4</f>
        <v>61236.337828246986</v>
      </c>
      <c r="U25" s="15">
        <f t="shared" si="4"/>
        <v>602.3775727466289</v>
      </c>
      <c r="V25" s="26">
        <f t="shared" si="5"/>
        <v>66055.35841022001</v>
      </c>
      <c r="W25" s="23">
        <f>'WEEKLY COMPETITIVE REPORT'!W25</f>
        <v>9887</v>
      </c>
      <c r="X25" s="57">
        <f>'WEEKLY COMPETITIVE REPORT'!X25</f>
        <v>10769</v>
      </c>
    </row>
    <row r="26" spans="1:24" ht="12.75" customHeight="1">
      <c r="A26" s="51">
        <v>13</v>
      </c>
      <c r="B26" s="4">
        <f>'WEEKLY COMPETITIVE REPORT'!B26</f>
        <v>8</v>
      </c>
      <c r="C26" s="4" t="str">
        <f>'WEEKLY COMPETITIVE REPORT'!C26</f>
        <v>I LOVE YOU MAN</v>
      </c>
      <c r="D26" s="4" t="str">
        <f>'WEEKLY COMPETITIVE REPORT'!D26</f>
        <v>PAR</v>
      </c>
      <c r="E26" s="4" t="str">
        <f>'WEEKLY COMPETITIVE REPORT'!E26</f>
        <v>Karantanija</v>
      </c>
      <c r="F26" s="38">
        <f>'WEEKLY COMPETITIVE REPORT'!F26</f>
        <v>6</v>
      </c>
      <c r="G26" s="38">
        <f>'WEEKLY COMPETITIVE REPORT'!G26</f>
        <v>9</v>
      </c>
      <c r="H26" s="15">
        <f>'WEEKLY COMPETITIVE REPORT'!H26/X4</f>
        <v>3101.490418736693</v>
      </c>
      <c r="I26" s="15">
        <f>'WEEKLY COMPETITIVE REPORT'!I26/X4</f>
        <v>4800.567778566359</v>
      </c>
      <c r="J26" s="23">
        <f>'WEEKLY COMPETITIVE REPORT'!J26</f>
        <v>550</v>
      </c>
      <c r="K26" s="23">
        <f>'WEEKLY COMPETITIVE REPORT'!K26</f>
        <v>860</v>
      </c>
      <c r="L26" s="65">
        <f>'WEEKLY COMPETITIVE REPORT'!L26</f>
        <v>-35.393258426966284</v>
      </c>
      <c r="M26" s="15">
        <f t="shared" si="3"/>
        <v>344.6100465262992</v>
      </c>
      <c r="N26" s="38">
        <f>'WEEKLY COMPETITIVE REPORT'!N26</f>
        <v>9</v>
      </c>
      <c r="O26" s="15">
        <f>'WEEKLY COMPETITIVE REPORT'!O26/X4</f>
        <v>4606.103619588361</v>
      </c>
      <c r="P26" s="15">
        <f>'WEEKLY COMPETITIVE REPORT'!P26/X4</f>
        <v>6904.187366926898</v>
      </c>
      <c r="Q26" s="23">
        <f>'WEEKLY COMPETITIVE REPORT'!Q26</f>
        <v>833</v>
      </c>
      <c r="R26" s="23">
        <f>'WEEKLY COMPETITIVE REPORT'!R26</f>
        <v>1279</v>
      </c>
      <c r="S26" s="65">
        <f>'WEEKLY COMPETITIVE REPORT'!S26</f>
        <v>-33.28536184210526</v>
      </c>
      <c r="T26" s="15">
        <f>'WEEKLY COMPETITIVE REPORT'!T26/X4</f>
        <v>132009.93612491127</v>
      </c>
      <c r="U26" s="15">
        <f t="shared" si="4"/>
        <v>511.7892910653734</v>
      </c>
      <c r="V26" s="26">
        <f t="shared" si="5"/>
        <v>136616.03974449963</v>
      </c>
      <c r="W26" s="23">
        <f>'WEEKLY COMPETITIVE REPORT'!W26</f>
        <v>22561</v>
      </c>
      <c r="X26" s="57">
        <f>'WEEKLY COMPETITIVE REPORT'!X26</f>
        <v>23394</v>
      </c>
    </row>
    <row r="27" spans="1:24" ht="12.75" customHeight="1">
      <c r="A27" s="51">
        <v>14</v>
      </c>
      <c r="B27" s="4">
        <f>'WEEKLY COMPETITIVE REPORT'!B27</f>
        <v>15</v>
      </c>
      <c r="C27" s="4" t="str">
        <f>'WEEKLY COMPETITIVE REPORT'!C27</f>
        <v>MONSTERS vs ALIENS</v>
      </c>
      <c r="D27" s="4" t="str">
        <f>'WEEKLY COMPETITIVE REPORT'!D27</f>
        <v>PAR</v>
      </c>
      <c r="E27" s="4" t="str">
        <f>'WEEKLY COMPETITIVE REPORT'!E27</f>
        <v>Karantanija</v>
      </c>
      <c r="F27" s="38">
        <f>'WEEKLY COMPETITIVE REPORT'!F27</f>
        <v>9</v>
      </c>
      <c r="G27" s="38">
        <f>'WEEKLY COMPETITIVE REPORT'!G27</f>
        <v>13</v>
      </c>
      <c r="H27" s="15">
        <f>'WEEKLY COMPETITIVE REPORT'!H27/X4</f>
        <v>2662.8814762242723</v>
      </c>
      <c r="I27" s="15">
        <f>'WEEKLY COMPETITIVE REPORT'!I27/X17</f>
        <v>0.29421286928369084</v>
      </c>
      <c r="J27" s="23">
        <f>'WEEKLY COMPETITIVE REPORT'!J27</f>
        <v>351</v>
      </c>
      <c r="K27" s="23">
        <f>'WEEKLY COMPETITIVE REPORT'!K27</f>
        <v>139</v>
      </c>
      <c r="L27" s="65">
        <f>'WEEKLY COMPETITIVE REPORT'!L27</f>
        <v>158.04676753782667</v>
      </c>
      <c r="M27" s="15">
        <f t="shared" si="3"/>
        <v>204.83703663263634</v>
      </c>
      <c r="N27" s="38">
        <f>'WEEKLY COMPETITIVE REPORT'!N27</f>
        <v>13</v>
      </c>
      <c r="O27" s="15">
        <f>'WEEKLY COMPETITIVE REPORT'!O27/X4</f>
        <v>3460.610361958836</v>
      </c>
      <c r="P27" s="15">
        <f>'WEEKLY COMPETITIVE REPORT'!P27/X17</f>
        <v>0.5690004046944557</v>
      </c>
      <c r="Q27" s="23">
        <f>'WEEKLY COMPETITIVE REPORT'!Q27</f>
        <v>450</v>
      </c>
      <c r="R27" s="23">
        <f>'WEEKLY COMPETITIVE REPORT'!R27</f>
        <v>258</v>
      </c>
      <c r="S27" s="65">
        <f>'WEEKLY COMPETITIVE REPORT'!S27</f>
        <v>73.39971550497864</v>
      </c>
      <c r="T27" s="15">
        <f>'WEEKLY COMPETITIVE REPORT'!T27/X17</f>
        <v>64.59206798866856</v>
      </c>
      <c r="U27" s="15">
        <f t="shared" si="4"/>
        <v>266.20079707375663</v>
      </c>
      <c r="V27" s="26">
        <f t="shared" si="5"/>
        <v>3525.2024299475047</v>
      </c>
      <c r="W27" s="23">
        <f>'WEEKLY COMPETITIVE REPORT'!W27</f>
        <v>28056</v>
      </c>
      <c r="X27" s="57">
        <f>'WEEKLY COMPETITIVE REPORT'!X27</f>
        <v>28506</v>
      </c>
    </row>
    <row r="28" spans="1:24" ht="12.75">
      <c r="A28" s="51">
        <v>15</v>
      </c>
      <c r="B28" s="4">
        <f>'WEEKLY COMPETITIVE REPORT'!B28</f>
        <v>13</v>
      </c>
      <c r="C28" s="4" t="str">
        <f>'WEEKLY COMPETITIVE REPORT'!C28</f>
        <v>TAXI 4</v>
      </c>
      <c r="D28" s="4" t="str">
        <f>'WEEKLY COMPETITIVE REPORT'!D28</f>
        <v>INDEP</v>
      </c>
      <c r="E28" s="4" t="str">
        <f>'WEEKLY COMPETITIVE REPORT'!E28</f>
        <v>CF</v>
      </c>
      <c r="F28" s="38">
        <f>'WEEKLY COMPETITIVE REPORT'!F28</f>
        <v>4</v>
      </c>
      <c r="G28" s="38">
        <f>'WEEKLY COMPETITIVE REPORT'!G28</f>
        <v>2</v>
      </c>
      <c r="H28" s="15">
        <f>'WEEKLY COMPETITIVE REPORT'!H28/X4</f>
        <v>2377.572746628815</v>
      </c>
      <c r="I28" s="15">
        <f>'WEEKLY COMPETITIVE REPORT'!I28/X17</f>
        <v>0.7757992715499797</v>
      </c>
      <c r="J28" s="23">
        <f>'WEEKLY COMPETITIVE REPORT'!J28</f>
        <v>412</v>
      </c>
      <c r="K28" s="23">
        <f>'WEEKLY COMPETITIVE REPORT'!K28</f>
        <v>484</v>
      </c>
      <c r="L28" s="65">
        <f>'WEEKLY COMPETITIVE REPORT'!L28</f>
        <v>-12.623891497130941</v>
      </c>
      <c r="M28" s="15">
        <f t="shared" si="3"/>
        <v>1188.7863733144075</v>
      </c>
      <c r="N28" s="38">
        <f>'WEEKLY COMPETITIVE REPORT'!N28</f>
        <v>2</v>
      </c>
      <c r="O28" s="15">
        <f>'WEEKLY COMPETITIVE REPORT'!O28/X4</f>
        <v>3071.6820440028387</v>
      </c>
      <c r="P28" s="15">
        <f>'WEEKLY COMPETITIVE REPORT'!P28/X17</f>
        <v>1.028733306353703</v>
      </c>
      <c r="Q28" s="23">
        <f>'WEEKLY COMPETITIVE REPORT'!Q28</f>
        <v>540</v>
      </c>
      <c r="R28" s="23">
        <f>'WEEKLY COMPETITIVE REPORT'!R28</f>
        <v>654</v>
      </c>
      <c r="S28" s="65">
        <f>'WEEKLY COMPETITIVE REPORT'!S28</f>
        <v>-14.87018095987412</v>
      </c>
      <c r="T28" s="15">
        <f>'WEEKLY COMPETITIVE REPORT'!T28/X17</f>
        <v>4.120598947794416</v>
      </c>
      <c r="U28" s="15">
        <f t="shared" si="4"/>
        <v>1535.8410220014193</v>
      </c>
      <c r="V28" s="26">
        <f t="shared" si="5"/>
        <v>3075.802642950633</v>
      </c>
      <c r="W28" s="23">
        <f>'WEEKLY COMPETITIVE REPORT'!W28</f>
        <v>2423</v>
      </c>
      <c r="X28" s="57">
        <f>'WEEKLY COMPETITIVE REPORT'!X28</f>
        <v>2963</v>
      </c>
    </row>
    <row r="29" spans="1:24" ht="12.75">
      <c r="A29" s="51">
        <v>16</v>
      </c>
      <c r="B29" s="4">
        <f>'WEEKLY COMPETITIVE REPORT'!B29</f>
        <v>12</v>
      </c>
      <c r="C29" s="4" t="str">
        <f>'WEEKLY COMPETITIVE REPORT'!C29</f>
        <v>X-MEN ORIGINS: WOLVERINE</v>
      </c>
      <c r="D29" s="4" t="str">
        <f>'WEEKLY COMPETITIVE REPORT'!D29</f>
        <v>FOX</v>
      </c>
      <c r="E29" s="4" t="str">
        <f>'WEEKLY COMPETITIVE REPORT'!E29</f>
        <v>CF</v>
      </c>
      <c r="F29" s="38">
        <f>'WEEKLY COMPETITIVE REPORT'!F29</f>
        <v>5</v>
      </c>
      <c r="G29" s="38">
        <f>'WEEKLY COMPETITIVE REPORT'!G29</f>
        <v>8</v>
      </c>
      <c r="H29" s="15">
        <f>'WEEKLY COMPETITIVE REPORT'!H29/X4</f>
        <v>2371.8949609652236</v>
      </c>
      <c r="I29" s="15">
        <f>'WEEKLY COMPETITIVE REPORT'!I29/X17</f>
        <v>0.7086199919061109</v>
      </c>
      <c r="J29" s="23">
        <f>'WEEKLY COMPETITIVE REPORT'!J29</f>
        <v>423</v>
      </c>
      <c r="K29" s="23">
        <f>'WEEKLY COMPETITIVE REPORT'!K29</f>
        <v>467</v>
      </c>
      <c r="L29" s="65">
        <f>'WEEKLY COMPETITIVE REPORT'!L29</f>
        <v>-4.5688178183894905</v>
      </c>
      <c r="M29" s="15">
        <f t="shared" si="3"/>
        <v>296.48687012065295</v>
      </c>
      <c r="N29" s="38">
        <f>'WEEKLY COMPETITIVE REPORT'!N29</f>
        <v>8</v>
      </c>
      <c r="O29" s="15">
        <f>'WEEKLY COMPETITIVE REPORT'!O29/X4</f>
        <v>3007.8069552874376</v>
      </c>
      <c r="P29" s="15">
        <f>'WEEKLY COMPETITIVE REPORT'!P29/X17</f>
        <v>1.0963172804532577</v>
      </c>
      <c r="Q29" s="23">
        <f>'WEEKLY COMPETITIVE REPORT'!Q29</f>
        <v>558</v>
      </c>
      <c r="R29" s="23">
        <f>'WEEKLY COMPETITIVE REPORT'!R29</f>
        <v>746</v>
      </c>
      <c r="S29" s="65">
        <f>'WEEKLY COMPETITIVE REPORT'!S29</f>
        <v>-21.779254337393866</v>
      </c>
      <c r="T29" s="15">
        <f>'WEEKLY COMPETITIVE REPORT'!T29/X4</f>
        <v>69039.03477643718</v>
      </c>
      <c r="U29" s="15">
        <f t="shared" si="4"/>
        <v>375.9758694109297</v>
      </c>
      <c r="V29" s="26">
        <f t="shared" si="5"/>
        <v>72046.84173172462</v>
      </c>
      <c r="W29" s="23">
        <f>'WEEKLY COMPETITIVE REPORT'!W29</f>
        <v>11499</v>
      </c>
      <c r="X29" s="57">
        <f>'WEEKLY COMPETITIVE REPORT'!X29</f>
        <v>12057</v>
      </c>
    </row>
    <row r="30" spans="1:24" ht="12.75">
      <c r="A30" s="52">
        <v>17</v>
      </c>
      <c r="B30" s="4">
        <f>'WEEKLY COMPETITIVE REPORT'!B30</f>
        <v>10</v>
      </c>
      <c r="C30" s="4" t="str">
        <f>'WEEKLY COMPETITIVE REPORT'!C30</f>
        <v>THE STRANGERS</v>
      </c>
      <c r="D30" s="4" t="str">
        <f>'WEEKLY COMPETITIVE REPORT'!D30</f>
        <v>INDEP</v>
      </c>
      <c r="E30" s="4" t="str">
        <f>'WEEKLY COMPETITIVE REPORT'!E30</f>
        <v>Cinemania</v>
      </c>
      <c r="F30" s="38">
        <f>'WEEKLY COMPETITIVE REPORT'!F30</f>
        <v>2</v>
      </c>
      <c r="G30" s="38">
        <f>'WEEKLY COMPETITIVE REPORT'!G30</f>
        <v>2</v>
      </c>
      <c r="H30" s="15">
        <f>'WEEKLY COMPETITIVE REPORT'!H30/X4</f>
        <v>1977.288857345635</v>
      </c>
      <c r="I30" s="15">
        <f>'WEEKLY COMPETITIVE REPORT'!I30/X17</f>
        <v>0.8927559692432213</v>
      </c>
      <c r="J30" s="23">
        <f>'WEEKLY COMPETITIVE REPORT'!J30</f>
        <v>335</v>
      </c>
      <c r="K30" s="23">
        <f>'WEEKLY COMPETITIVE REPORT'!K30</f>
        <v>537</v>
      </c>
      <c r="L30" s="65">
        <f>'WEEKLY COMPETITIVE REPORT'!L30</f>
        <v>-36.85403445149592</v>
      </c>
      <c r="M30" s="15">
        <f t="shared" si="3"/>
        <v>988.6444286728175</v>
      </c>
      <c r="N30" s="38">
        <f>'WEEKLY COMPETITIVE REPORT'!N30</f>
        <v>2</v>
      </c>
      <c r="O30" s="15">
        <f>'WEEKLY COMPETITIVE REPORT'!O30/X4</f>
        <v>2787.792760823279</v>
      </c>
      <c r="P30" s="15">
        <f>'WEEKLY COMPETITIVE REPORT'!P30/X17</f>
        <v>1.3605827600161877</v>
      </c>
      <c r="Q30" s="23">
        <f>'WEEKLY COMPETITIVE REPORT'!Q30</f>
        <v>492</v>
      </c>
      <c r="R30" s="23">
        <f>'WEEKLY COMPETITIVE REPORT'!R30</f>
        <v>846</v>
      </c>
      <c r="S30" s="65">
        <f>'WEEKLY COMPETITIVE REPORT'!S30</f>
        <v>-41.58239143367043</v>
      </c>
      <c r="T30" s="15">
        <f>'WEEKLY COMPETITIVE REPORT'!T30/X4</f>
        <v>4772.178850248403</v>
      </c>
      <c r="U30" s="15">
        <f t="shared" si="4"/>
        <v>1393.8963804116395</v>
      </c>
      <c r="V30" s="26">
        <f t="shared" si="5"/>
        <v>7559.971611071682</v>
      </c>
      <c r="W30" s="23">
        <f>'WEEKLY COMPETITIVE REPORT'!W30</f>
        <v>846</v>
      </c>
      <c r="X30" s="57">
        <f>'WEEKLY COMPETITIVE REPORT'!X30</f>
        <v>1338</v>
      </c>
    </row>
    <row r="31" spans="1:24" ht="12.75">
      <c r="A31" s="51">
        <v>18</v>
      </c>
      <c r="B31" s="4">
        <f>'WEEKLY COMPETITIVE REPORT'!B31</f>
        <v>16</v>
      </c>
      <c r="C31" s="4" t="str">
        <f>'WEEKLY COMPETITIVE REPORT'!C31</f>
        <v>FAST &amp; FURIOUS 4</v>
      </c>
      <c r="D31" s="4" t="str">
        <f>'WEEKLY COMPETITIVE REPORT'!D31</f>
        <v>UNI</v>
      </c>
      <c r="E31" s="4" t="str">
        <f>'WEEKLY COMPETITIVE REPORT'!E31</f>
        <v>Karantanija</v>
      </c>
      <c r="F31" s="38">
        <f>'WEEKLY COMPETITIVE REPORT'!F31</f>
        <v>8</v>
      </c>
      <c r="G31" s="38">
        <f>'WEEKLY COMPETITIVE REPORT'!G31</f>
        <v>9</v>
      </c>
      <c r="H31" s="15">
        <f>'WEEKLY COMPETITIVE REPORT'!H31/X4</f>
        <v>1220.7239176721077</v>
      </c>
      <c r="I31" s="15">
        <f>'WEEKLY COMPETITIVE REPORT'!I31/X17</f>
        <v>0.31525698097936056</v>
      </c>
      <c r="J31" s="23">
        <f>'WEEKLY COMPETITIVE REPORT'!J31</f>
        <v>221</v>
      </c>
      <c r="K31" s="23">
        <f>'WEEKLY COMPETITIVE REPORT'!K31</f>
        <v>209</v>
      </c>
      <c r="L31" s="65">
        <f>'WEEKLY COMPETITIVE REPORT'!L31</f>
        <v>10.397946084723998</v>
      </c>
      <c r="M31" s="15">
        <f t="shared" si="3"/>
        <v>135.63599085245642</v>
      </c>
      <c r="N31" s="38">
        <f>'WEEKLY COMPETITIVE REPORT'!N31</f>
        <v>9</v>
      </c>
      <c r="O31" s="15">
        <f>'WEEKLY COMPETITIVE REPORT'!O31/X4</f>
        <v>2046.8417317246274</v>
      </c>
      <c r="P31" s="15">
        <f>'WEEKLY COMPETITIVE REPORT'!P31/X17</f>
        <v>0.41764467826790774</v>
      </c>
      <c r="Q31" s="23">
        <f>'WEEKLY COMPETITIVE REPORT'!Q31</f>
        <v>357</v>
      </c>
      <c r="R31" s="23">
        <f>'WEEKLY COMPETITIVE REPORT'!R31</f>
        <v>284</v>
      </c>
      <c r="S31" s="65">
        <f>'WEEKLY COMPETITIVE REPORT'!S31</f>
        <v>39.72868217054264</v>
      </c>
      <c r="T31" s="15">
        <f>'WEEKLY COMPETITIVE REPORT'!T31/X4</f>
        <v>341690.5606813343</v>
      </c>
      <c r="U31" s="15">
        <f t="shared" si="4"/>
        <v>227.42685908051416</v>
      </c>
      <c r="V31" s="26">
        <f t="shared" si="5"/>
        <v>343737.4024130589</v>
      </c>
      <c r="W31" s="23">
        <f>'WEEKLY COMPETITIVE REPORT'!W31</f>
        <v>57041</v>
      </c>
      <c r="X31" s="57">
        <f>'WEEKLY COMPETITIVE REPORT'!X31</f>
        <v>57398</v>
      </c>
    </row>
    <row r="32" spans="1:24" ht="12.75">
      <c r="A32" s="51">
        <v>19</v>
      </c>
      <c r="B32" s="4">
        <f>'WEEKLY COMPETITIVE REPORT'!B32</f>
        <v>11</v>
      </c>
      <c r="C32" s="4" t="str">
        <f>'WEEKLY COMPETITIVE REPORT'!C32</f>
        <v>GRAN TORINO</v>
      </c>
      <c r="D32" s="4" t="str">
        <f>'WEEKLY COMPETITIVE REPORT'!D32</f>
        <v>WB</v>
      </c>
      <c r="E32" s="4" t="str">
        <f>'WEEKLY COMPETITIVE REPORT'!E32</f>
        <v>Blitz</v>
      </c>
      <c r="F32" s="38">
        <f>'WEEKLY COMPETITIVE REPORT'!F32</f>
        <v>8</v>
      </c>
      <c r="G32" s="38">
        <f>'WEEKLY COMPETITIVE REPORT'!G32</f>
        <v>5</v>
      </c>
      <c r="H32" s="15">
        <f>'WEEKLY COMPETITIVE REPORT'!H32/X4</f>
        <v>150.4613200851668</v>
      </c>
      <c r="I32" s="15">
        <f>'WEEKLY COMPETITIVE REPORT'!I32/X17</f>
        <v>0.6066369890732497</v>
      </c>
      <c r="J32" s="23">
        <f>'WEEKLY COMPETITIVE REPORT'!J32</f>
        <v>43</v>
      </c>
      <c r="K32" s="23">
        <f>'WEEKLY COMPETITIVE REPORT'!K32</f>
        <v>405</v>
      </c>
      <c r="L32" s="65">
        <f>'WEEKLY COMPETITIVE REPORT'!L32</f>
        <v>-92.92861907938625</v>
      </c>
      <c r="M32" s="15">
        <f t="shared" si="3"/>
        <v>30.092264017033358</v>
      </c>
      <c r="N32" s="38">
        <f>'WEEKLY COMPETITIVE REPORT'!N32</f>
        <v>5</v>
      </c>
      <c r="O32" s="15">
        <f>'WEEKLY COMPETITIVE REPORT'!O32/X4</f>
        <v>1799.8580553584102</v>
      </c>
      <c r="P32" s="15">
        <f>'WEEKLY COMPETITIVE REPORT'!P32/X17</f>
        <v>1.1821125050586807</v>
      </c>
      <c r="Q32" s="23">
        <f>'WEEKLY COMPETITIVE REPORT'!Q32</f>
        <v>308</v>
      </c>
      <c r="R32" s="23">
        <f>'WEEKLY COMPETITIVE REPORT'!R32</f>
        <v>777</v>
      </c>
      <c r="S32" s="65">
        <f>'WEEKLY COMPETITIVE REPORT'!S32</f>
        <v>-56.59020883259158</v>
      </c>
      <c r="T32" s="15">
        <f>'WEEKLY COMPETITIVE REPORT'!T32/X4</f>
        <v>85253.37118523776</v>
      </c>
      <c r="U32" s="15">
        <f t="shared" si="4"/>
        <v>359.97161107168205</v>
      </c>
      <c r="V32" s="26">
        <f t="shared" si="5"/>
        <v>87053.22924059616</v>
      </c>
      <c r="W32" s="23">
        <f>'WEEKLY COMPETITIVE REPORT'!W32</f>
        <v>13833</v>
      </c>
      <c r="X32" s="57">
        <f>'WEEKLY COMPETITIVE REPORT'!X32</f>
        <v>14141</v>
      </c>
    </row>
    <row r="33" spans="1:24" ht="13.5" thickBot="1">
      <c r="A33" s="51">
        <v>20</v>
      </c>
      <c r="B33" s="4" t="str">
        <f>'WEEKLY COMPETITIVE REPORT'!B33</f>
        <v>New</v>
      </c>
      <c r="C33" s="4" t="str">
        <f>'WEEKLY COMPETITIVE REPORT'!C33</f>
        <v>JCVD</v>
      </c>
      <c r="D33" s="4" t="str">
        <f>'WEEKLY COMPETITIVE REPORT'!D33</f>
        <v>INDEP</v>
      </c>
      <c r="E33" s="4" t="str">
        <f>'WEEKLY COMPETITIVE REPORT'!E33</f>
        <v>CF</v>
      </c>
      <c r="F33" s="38">
        <f>'WEEKLY COMPETITIVE REPORT'!F33</f>
        <v>1</v>
      </c>
      <c r="G33" s="38">
        <f>'WEEKLY COMPETITIVE REPORT'!G33</f>
        <v>2</v>
      </c>
      <c r="H33" s="15">
        <f>'WEEKLY COMPETITIVE REPORT'!H33/X4</f>
        <v>809.0844570617459</v>
      </c>
      <c r="I33" s="15">
        <f>'WEEKLY COMPETITIVE REPORT'!I33/X17</f>
        <v>0</v>
      </c>
      <c r="J33" s="23">
        <f>'WEEKLY COMPETITIVE REPORT'!J33</f>
        <v>142</v>
      </c>
      <c r="K33" s="23">
        <f>'WEEKLY COMPETITIVE REPORT'!K33</f>
        <v>0</v>
      </c>
      <c r="L33" s="65">
        <f>'WEEKLY COMPETITIVE REPORT'!L33</f>
        <v>0</v>
      </c>
      <c r="M33" s="15">
        <f t="shared" si="3"/>
        <v>404.54222853087293</v>
      </c>
      <c r="N33" s="38">
        <f>'WEEKLY COMPETITIVE REPORT'!N33</f>
        <v>2</v>
      </c>
      <c r="O33" s="15">
        <f>'WEEKLY COMPETITIVE REPORT'!O33/X4</f>
        <v>1139.8154719659333</v>
      </c>
      <c r="P33" s="15">
        <f>'WEEKLY COMPETITIVE REPORT'!P33/X17</f>
        <v>0</v>
      </c>
      <c r="Q33" s="23">
        <f>'WEEKLY COMPETITIVE REPORT'!Q33</f>
        <v>211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>
        <f t="shared" si="4"/>
        <v>569.9077359829666</v>
      </c>
      <c r="V33" s="26">
        <f t="shared" si="5"/>
        <v>1139.8154719659333</v>
      </c>
      <c r="W33" s="23">
        <f>'WEEKLY COMPETITIVE REPORT'!W33</f>
        <v>0</v>
      </c>
      <c r="X33" s="57">
        <f>'WEEKLY COMPETITIVE REPORT'!X33</f>
        <v>211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136</v>
      </c>
      <c r="H34" s="33">
        <f>SUM(H14:H33)</f>
        <v>181257.62952448547</v>
      </c>
      <c r="I34" s="32">
        <f>SUM(I14:I33)</f>
        <v>102476.26893856596</v>
      </c>
      <c r="J34" s="32">
        <f>SUM(J14:J33)</f>
        <v>30818</v>
      </c>
      <c r="K34" s="32">
        <f>SUM(K14:K33)</f>
        <v>19326</v>
      </c>
      <c r="L34" s="65">
        <f>'WEEKLY COMPETITIVE REPORT'!L34</f>
        <v>56.197326092008836</v>
      </c>
      <c r="M34" s="33">
        <f>H34/G34</f>
        <v>1332.7766876800401</v>
      </c>
      <c r="N34" s="41">
        <f>'WEEKLY COMPETITIVE REPORT'!N34</f>
        <v>136</v>
      </c>
      <c r="O34" s="32">
        <f>SUM(O14:O33)</f>
        <v>261948.89992902763</v>
      </c>
      <c r="P34" s="32">
        <f>SUM(P14:P33)</f>
        <v>150550.72181463958</v>
      </c>
      <c r="Q34" s="32">
        <f>SUM(Q14:Q33)</f>
        <v>47163</v>
      </c>
      <c r="R34" s="32">
        <f>SUM(R14:R33)</f>
        <v>30401</v>
      </c>
      <c r="S34" s="66">
        <f>O34/P34-100%</f>
        <v>0.7399378546423925</v>
      </c>
      <c r="T34" s="32">
        <f>SUM(T14:T33)</f>
        <v>1407979.287542735</v>
      </c>
      <c r="U34" s="33">
        <f>O34/N34</f>
        <v>1926.094852419321</v>
      </c>
      <c r="V34" s="32">
        <f>SUM(V14:V33)</f>
        <v>1669928.187471762</v>
      </c>
      <c r="W34" s="32">
        <f>SUM(W14:W33)</f>
        <v>267769</v>
      </c>
      <c r="X34" s="36">
        <f>SUM(X14:X33)</f>
        <v>314932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Film New Europe1</cp:lastModifiedBy>
  <cp:lastPrinted>2008-07-03T16:27:44Z</cp:lastPrinted>
  <dcterms:created xsi:type="dcterms:W3CDTF">1998-07-08T11:15:35Z</dcterms:created>
  <dcterms:modified xsi:type="dcterms:W3CDTF">2009-06-05T09:53:46Z</dcterms:modified>
  <cp:category/>
  <cp:version/>
  <cp:contentType/>
  <cp:contentStatus/>
</cp:coreProperties>
</file>