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7475" windowHeight="97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<sst xmlns="http://schemas.openxmlformats.org/spreadsheetml/2006/main" count="244" uniqueCount="80">
  <si>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</si>
  <si>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</si>
  <si>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</si>
  <si>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</si>
  <si>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</si>
  <si>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</si>
  <si>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</si>
  <si>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</si>
  <si>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</si>
  <si>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</si>
  <si>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</si>
  <si>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</si>
  <si>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</si>
  <si>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</si>
  <si>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</si>
  <si>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</si>
  <si>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</si>
  <si>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</si>
  <si>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</si>
  <si>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</si>
  <si>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</si>
  <si>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</si>
  <si>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</si>
  <si>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</si>
  <si>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</si>
  <si>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</si>
  <si>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</si>
  <si>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</si>
  <si>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</si>
  <si>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</si>
  <si>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</si>
  <si>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</si>
  <si>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</si>
  <si>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</si>
  <si>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</si>
  <si>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</si>
  <si>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</si>
  <si>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</si>
  <si>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</si>
  <si>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</si>
  <si>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</si>
  <si>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</si>
  <si>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</si>
  <si>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</si>
  <si>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</si>
  <si>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</si>
  <si>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</si>
  <si>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</si>
  <si>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</si>
  <si>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</si>
  <si>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</si>
  <si>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</si>
  <si>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</si>
  <si>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</si>
  <si>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</si>
  <si>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MONSTERS vs ALIENS</t>
  </si>
  <si>
    <t>FAST &amp; FURIOUS 4</t>
  </si>
  <si>
    <t>GRAN TORINO</t>
  </si>
  <si>
    <t>I LOVE YOU MAN</t>
  </si>
  <si>
    <t>17 AGAIN</t>
  </si>
  <si>
    <t>DUPLICITY</t>
  </si>
  <si>
    <t>TAXI 4</t>
  </si>
  <si>
    <t>STAR TREK</t>
  </si>
  <si>
    <t>CORALINE 3D</t>
  </si>
  <si>
    <t>ANGELS &amp; DEMONS</t>
  </si>
  <si>
    <t>SONY</t>
  </si>
  <si>
    <t>THE STRANGERS</t>
  </si>
  <si>
    <t>MY BLOODY VALENTINE</t>
  </si>
  <si>
    <t>NIGHT AT THE MUSEUM 2</t>
  </si>
  <si>
    <t>BEVERLY HILLS CHIUHUAHUA</t>
  </si>
  <si>
    <t>STATE OF PLAY</t>
  </si>
  <si>
    <t>TAKEN</t>
  </si>
  <si>
    <t>WRESTLER</t>
  </si>
  <si>
    <t>TERMINATOR: SALVATION</t>
  </si>
  <si>
    <t xml:space="preserve">12 - Jun   </t>
  </si>
  <si>
    <t>14 - Jun</t>
  </si>
  <si>
    <t>11 - Jun</t>
  </si>
  <si>
    <t>17 - Jun</t>
  </si>
  <si>
    <t>HANGOVER</t>
  </si>
  <si>
    <t>THE BOAT THAT ROCKED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</si>
</sst>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35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H22" sqref="H22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92" t="s">
        <v>74</v>
      </c>
      <c r="K4" s="21"/>
      <c r="L4" s="93" t="s">
        <v>75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0.7154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9" t="s">
        <v>76</v>
      </c>
      <c r="K5" s="8"/>
      <c r="L5" s="94" t="s">
        <v>77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39982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 t="s">
        <v>50</v>
      </c>
      <c r="C14" s="4" t="s">
        <v>78</v>
      </c>
      <c r="D14" s="16" t="s">
        <v>43</v>
      </c>
      <c r="E14" s="16" t="s">
        <v>44</v>
      </c>
      <c r="F14" s="38">
        <v>1</v>
      </c>
      <c r="G14" s="38">
        <v>6</v>
      </c>
      <c r="H14" s="25">
        <v>15379</v>
      </c>
      <c r="I14" s="25"/>
      <c r="J14" s="86">
        <v>3822</v>
      </c>
      <c r="K14" s="86"/>
      <c r="L14" s="65"/>
      <c r="M14" s="15">
        <f aca="true" t="shared" si="0" ref="M14:M34">H14/G14</f>
        <v>2563.1666666666665</v>
      </c>
      <c r="N14" s="75">
        <v>6</v>
      </c>
      <c r="O14" s="15">
        <v>27994</v>
      </c>
      <c r="P14" s="15"/>
      <c r="Q14" s="15">
        <v>7471</v>
      </c>
      <c r="R14" s="15"/>
      <c r="S14" s="65"/>
      <c r="T14" s="95">
        <v>1643</v>
      </c>
      <c r="U14" s="15">
        <f aca="true" t="shared" si="1" ref="U14:U34">O14/N14</f>
        <v>4665.666666666667</v>
      </c>
      <c r="V14" s="76">
        <f aca="true" t="shared" si="2" ref="V14:V33">SUM(T14,O14)</f>
        <v>29637</v>
      </c>
      <c r="W14" s="76">
        <v>544</v>
      </c>
      <c r="X14" s="77">
        <f aca="true" t="shared" si="3" ref="X14:X33">SUM(W14,Q14)</f>
        <v>8015</v>
      </c>
    </row>
    <row r="15" spans="1:24" ht="12.75">
      <c r="A15" s="74">
        <v>2</v>
      </c>
      <c r="B15" s="74">
        <v>1</v>
      </c>
      <c r="C15" s="4" t="s">
        <v>64</v>
      </c>
      <c r="D15" s="16" t="s">
        <v>65</v>
      </c>
      <c r="E15" s="16" t="s">
        <v>42</v>
      </c>
      <c r="F15" s="38">
        <v>5</v>
      </c>
      <c r="G15" s="38">
        <v>15</v>
      </c>
      <c r="H15" s="25">
        <v>12674</v>
      </c>
      <c r="I15" s="25">
        <v>37602</v>
      </c>
      <c r="J15" s="23">
        <v>3207</v>
      </c>
      <c r="K15" s="23">
        <v>9554</v>
      </c>
      <c r="L15" s="65">
        <f>(H15/I15*100)-100</f>
        <v>-66.29434604542311</v>
      </c>
      <c r="M15" s="15">
        <f t="shared" si="0"/>
        <v>844.9333333333333</v>
      </c>
      <c r="N15" s="38">
        <v>15</v>
      </c>
      <c r="O15" s="23">
        <v>21495</v>
      </c>
      <c r="P15" s="23">
        <v>50985</v>
      </c>
      <c r="Q15" s="23">
        <v>5648</v>
      </c>
      <c r="R15" s="23">
        <v>13452</v>
      </c>
      <c r="S15" s="65">
        <f>(O15/P15*100)-100</f>
        <v>-57.840541335686964</v>
      </c>
      <c r="T15" s="79">
        <v>244756</v>
      </c>
      <c r="U15" s="15">
        <f t="shared" si="1"/>
        <v>1433</v>
      </c>
      <c r="V15" s="79">
        <f t="shared" si="2"/>
        <v>266251</v>
      </c>
      <c r="W15" s="79">
        <v>64185</v>
      </c>
      <c r="X15" s="80">
        <f t="shared" si="3"/>
        <v>69833</v>
      </c>
    </row>
    <row r="16" spans="1:24" ht="12.75">
      <c r="A16" s="74">
        <v>3</v>
      </c>
      <c r="B16" s="74">
        <v>2</v>
      </c>
      <c r="C16" s="4" t="s">
        <v>73</v>
      </c>
      <c r="D16" s="16" t="s">
        <v>65</v>
      </c>
      <c r="E16" s="16" t="s">
        <v>42</v>
      </c>
      <c r="F16" s="38">
        <v>2</v>
      </c>
      <c r="G16" s="38">
        <v>13</v>
      </c>
      <c r="H16" s="25">
        <v>10992</v>
      </c>
      <c r="I16" s="25">
        <v>28701</v>
      </c>
      <c r="J16" s="25">
        <v>2709</v>
      </c>
      <c r="K16" s="25">
        <v>7078</v>
      </c>
      <c r="L16" s="65">
        <f>(H16/I16*100)-100</f>
        <v>-61.70168286819275</v>
      </c>
      <c r="M16" s="15">
        <f t="shared" si="0"/>
        <v>845.5384615384615</v>
      </c>
      <c r="N16" s="75">
        <v>13</v>
      </c>
      <c r="O16" s="15">
        <v>17515</v>
      </c>
      <c r="P16" s="15">
        <v>45022</v>
      </c>
      <c r="Q16" s="15">
        <v>4572</v>
      </c>
      <c r="R16" s="15">
        <v>11659</v>
      </c>
      <c r="S16" s="65">
        <f>(O16/P16*100)-100</f>
        <v>-61.09679712140731</v>
      </c>
      <c r="T16" s="79">
        <v>47454</v>
      </c>
      <c r="U16" s="15">
        <f t="shared" si="1"/>
        <v>1347.3076923076924</v>
      </c>
      <c r="V16" s="79">
        <f t="shared" si="2"/>
        <v>64969</v>
      </c>
      <c r="W16" s="79">
        <v>12354</v>
      </c>
      <c r="X16" s="80">
        <f t="shared" si="3"/>
        <v>16926</v>
      </c>
    </row>
    <row r="17" spans="1:24" ht="12.75">
      <c r="A17" s="74">
        <v>4</v>
      </c>
      <c r="B17" s="74">
        <v>3</v>
      </c>
      <c r="C17" s="4" t="s">
        <v>68</v>
      </c>
      <c r="D17" s="16" t="s">
        <v>45</v>
      </c>
      <c r="E17" s="16" t="s">
        <v>42</v>
      </c>
      <c r="F17" s="38">
        <v>4</v>
      </c>
      <c r="G17" s="38">
        <v>11</v>
      </c>
      <c r="H17" s="25">
        <v>5825</v>
      </c>
      <c r="I17" s="25">
        <v>14504</v>
      </c>
      <c r="J17" s="15">
        <v>1620</v>
      </c>
      <c r="K17" s="15">
        <v>3628</v>
      </c>
      <c r="L17" s="65">
        <f>(H17/I17*100)-100</f>
        <v>-59.838665195808055</v>
      </c>
      <c r="M17" s="15">
        <f t="shared" si="0"/>
        <v>529.5454545454545</v>
      </c>
      <c r="N17" s="38">
        <v>11</v>
      </c>
      <c r="O17" s="15">
        <v>9131</v>
      </c>
      <c r="P17" s="15">
        <v>18003</v>
      </c>
      <c r="Q17" s="15">
        <v>2625</v>
      </c>
      <c r="R17" s="15">
        <v>4717</v>
      </c>
      <c r="S17" s="65">
        <f>(O17/P17*100)-100</f>
        <v>-49.280675442981725</v>
      </c>
      <c r="T17" s="88">
        <v>57603</v>
      </c>
      <c r="U17" s="15">
        <f t="shared" si="1"/>
        <v>830.0909090909091</v>
      </c>
      <c r="V17" s="79">
        <f t="shared" si="2"/>
        <v>66734</v>
      </c>
      <c r="W17" s="79">
        <v>15103</v>
      </c>
      <c r="X17" s="80">
        <f t="shared" si="3"/>
        <v>17728</v>
      </c>
    </row>
    <row r="18" spans="1:24" ht="13.5" customHeight="1">
      <c r="A18" s="74">
        <v>5</v>
      </c>
      <c r="B18" s="74">
        <v>4</v>
      </c>
      <c r="C18" s="4" t="s">
        <v>67</v>
      </c>
      <c r="D18" s="16" t="s">
        <v>46</v>
      </c>
      <c r="E18" s="16" t="s">
        <v>44</v>
      </c>
      <c r="F18" s="38">
        <v>4</v>
      </c>
      <c r="G18" s="38">
        <v>4</v>
      </c>
      <c r="H18" s="15">
        <v>4567</v>
      </c>
      <c r="I18" s="15">
        <v>9714</v>
      </c>
      <c r="J18" s="15">
        <v>874</v>
      </c>
      <c r="K18" s="15">
        <v>1844</v>
      </c>
      <c r="L18" s="65">
        <f>(H18/I18*100)-100</f>
        <v>-52.98538192299774</v>
      </c>
      <c r="M18" s="15">
        <f t="shared" si="0"/>
        <v>1141.75</v>
      </c>
      <c r="N18" s="39">
        <v>4</v>
      </c>
      <c r="O18" s="15">
        <v>6769</v>
      </c>
      <c r="P18" s="15">
        <v>12369</v>
      </c>
      <c r="Q18" s="15">
        <v>1405</v>
      </c>
      <c r="R18" s="15">
        <v>2484</v>
      </c>
      <c r="S18" s="65">
        <f>(O18/P18*100)-100</f>
        <v>-45.27447651386532</v>
      </c>
      <c r="T18" s="79">
        <v>42339</v>
      </c>
      <c r="U18" s="15">
        <f t="shared" si="1"/>
        <v>1692.25</v>
      </c>
      <c r="V18" s="79">
        <f t="shared" si="2"/>
        <v>49108</v>
      </c>
      <c r="W18" s="79">
        <v>8571</v>
      </c>
      <c r="X18" s="80">
        <f t="shared" si="3"/>
        <v>9976</v>
      </c>
    </row>
    <row r="19" spans="1:24" ht="12.75">
      <c r="A19" s="74">
        <v>6</v>
      </c>
      <c r="B19" s="51" t="s">
        <v>50</v>
      </c>
      <c r="C19" s="4" t="s">
        <v>79</v>
      </c>
      <c r="D19" s="16" t="s">
        <v>53</v>
      </c>
      <c r="E19" s="16" t="s">
        <v>36</v>
      </c>
      <c r="F19" s="38">
        <v>1</v>
      </c>
      <c r="G19" s="38">
        <v>9</v>
      </c>
      <c r="H19" s="23">
        <v>3602</v>
      </c>
      <c r="I19" s="23"/>
      <c r="J19" s="85">
        <v>911</v>
      </c>
      <c r="K19" s="85"/>
      <c r="L19" s="65"/>
      <c r="M19" s="15">
        <f t="shared" si="0"/>
        <v>400.22222222222223</v>
      </c>
      <c r="N19" s="75">
        <v>9</v>
      </c>
      <c r="O19" s="15">
        <v>6268</v>
      </c>
      <c r="P19" s="15"/>
      <c r="Q19" s="15">
        <v>1708</v>
      </c>
      <c r="R19" s="15"/>
      <c r="S19" s="65"/>
      <c r="T19" s="79">
        <v>758</v>
      </c>
      <c r="U19" s="15">
        <f t="shared" si="1"/>
        <v>696.4444444444445</v>
      </c>
      <c r="V19" s="79">
        <f t="shared" si="2"/>
        <v>7026</v>
      </c>
      <c r="W19" s="79">
        <v>268</v>
      </c>
      <c r="X19" s="80">
        <f t="shared" si="3"/>
        <v>1976</v>
      </c>
    </row>
    <row r="20" spans="1:24" ht="12.75">
      <c r="A20" s="74">
        <v>7</v>
      </c>
      <c r="B20" s="74">
        <v>6</v>
      </c>
      <c r="C20" s="4" t="s">
        <v>69</v>
      </c>
      <c r="D20" s="16" t="s">
        <v>51</v>
      </c>
      <c r="E20" s="16" t="s">
        <v>52</v>
      </c>
      <c r="F20" s="38">
        <v>4</v>
      </c>
      <c r="G20" s="38">
        <v>6</v>
      </c>
      <c r="H20" s="15">
        <v>2808</v>
      </c>
      <c r="I20" s="15">
        <v>5571</v>
      </c>
      <c r="J20" s="86">
        <v>708</v>
      </c>
      <c r="K20" s="86">
        <v>1429</v>
      </c>
      <c r="L20" s="65">
        <f aca="true" t="shared" si="4" ref="L20:L34">(H20/I20*100)-100</f>
        <v>-49.59612277867528</v>
      </c>
      <c r="M20" s="15">
        <f t="shared" si="0"/>
        <v>468</v>
      </c>
      <c r="N20" s="38">
        <v>6</v>
      </c>
      <c r="O20" s="23">
        <v>4508</v>
      </c>
      <c r="P20" s="23">
        <v>7397</v>
      </c>
      <c r="Q20" s="23">
        <v>1263</v>
      </c>
      <c r="R20" s="23">
        <v>2037</v>
      </c>
      <c r="S20" s="65">
        <f aca="true" t="shared" si="5" ref="S20:S34">(O20/P20*100)-100</f>
        <v>-39.05637420575909</v>
      </c>
      <c r="T20" s="79">
        <v>21623</v>
      </c>
      <c r="U20" s="15">
        <f t="shared" si="1"/>
        <v>751.3333333333334</v>
      </c>
      <c r="V20" s="79">
        <f t="shared" si="2"/>
        <v>26131</v>
      </c>
      <c r="W20" s="79">
        <v>5897</v>
      </c>
      <c r="X20" s="80">
        <f t="shared" si="3"/>
        <v>7160</v>
      </c>
    </row>
    <row r="21" spans="1:24" ht="12.75">
      <c r="A21" s="74">
        <v>8</v>
      </c>
      <c r="B21" s="74">
        <v>5</v>
      </c>
      <c r="C21" s="4" t="s">
        <v>63</v>
      </c>
      <c r="D21" s="16" t="s">
        <v>53</v>
      </c>
      <c r="E21" s="16" t="s">
        <v>36</v>
      </c>
      <c r="F21" s="38">
        <v>5</v>
      </c>
      <c r="G21" s="38">
        <v>9</v>
      </c>
      <c r="H21" s="15">
        <v>1656</v>
      </c>
      <c r="I21" s="15">
        <v>5784</v>
      </c>
      <c r="J21" s="91">
        <v>335</v>
      </c>
      <c r="K21" s="91">
        <v>1102</v>
      </c>
      <c r="L21" s="65">
        <f t="shared" si="4"/>
        <v>-71.36929460580913</v>
      </c>
      <c r="M21" s="15">
        <f t="shared" si="0"/>
        <v>184</v>
      </c>
      <c r="N21" s="39">
        <v>9</v>
      </c>
      <c r="O21" s="15">
        <v>3655</v>
      </c>
      <c r="P21" s="15">
        <v>7647</v>
      </c>
      <c r="Q21" s="15">
        <v>750</v>
      </c>
      <c r="R21" s="15">
        <v>1477</v>
      </c>
      <c r="S21" s="65">
        <f t="shared" si="5"/>
        <v>-52.203478488296064</v>
      </c>
      <c r="T21" s="79">
        <v>30678</v>
      </c>
      <c r="U21" s="15">
        <f t="shared" si="1"/>
        <v>406.1111111111111</v>
      </c>
      <c r="V21" s="79">
        <f t="shared" si="2"/>
        <v>34333</v>
      </c>
      <c r="W21" s="79">
        <v>6016</v>
      </c>
      <c r="X21" s="80">
        <f t="shared" si="3"/>
        <v>6766</v>
      </c>
    </row>
    <row r="22" spans="1:24" ht="12.75">
      <c r="A22" s="74">
        <v>9</v>
      </c>
      <c r="B22" s="74">
        <v>7</v>
      </c>
      <c r="C22" s="4" t="s">
        <v>70</v>
      </c>
      <c r="D22" s="16" t="s">
        <v>53</v>
      </c>
      <c r="E22" s="16" t="s">
        <v>36</v>
      </c>
      <c r="F22" s="38">
        <v>3</v>
      </c>
      <c r="G22" s="38">
        <v>7</v>
      </c>
      <c r="H22" s="15">
        <v>1746</v>
      </c>
      <c r="I22" s="15">
        <v>4680</v>
      </c>
      <c r="J22" s="15">
        <v>430</v>
      </c>
      <c r="K22" s="15">
        <v>1131</v>
      </c>
      <c r="L22" s="65">
        <f t="shared" si="4"/>
        <v>-62.69230769230769</v>
      </c>
      <c r="M22" s="15">
        <f t="shared" si="0"/>
        <v>249.42857142857142</v>
      </c>
      <c r="N22" s="38">
        <v>7</v>
      </c>
      <c r="O22" s="23">
        <v>3182</v>
      </c>
      <c r="P22" s="23">
        <v>6480</v>
      </c>
      <c r="Q22" s="15">
        <v>829</v>
      </c>
      <c r="R22" s="15">
        <v>1644</v>
      </c>
      <c r="S22" s="65">
        <f t="shared" si="5"/>
        <v>-50.89506172839506</v>
      </c>
      <c r="T22" s="79">
        <v>16202</v>
      </c>
      <c r="U22" s="15">
        <f t="shared" si="1"/>
        <v>454.57142857142856</v>
      </c>
      <c r="V22" s="79">
        <f t="shared" si="2"/>
        <v>19384</v>
      </c>
      <c r="W22" s="79">
        <v>4115</v>
      </c>
      <c r="X22" s="80">
        <f t="shared" si="3"/>
        <v>4944</v>
      </c>
    </row>
    <row r="23" spans="1:24" ht="12.75">
      <c r="A23" s="74">
        <v>10</v>
      </c>
      <c r="B23" s="74">
        <v>9</v>
      </c>
      <c r="C23" s="4" t="s">
        <v>59</v>
      </c>
      <c r="D23" s="16" t="s">
        <v>43</v>
      </c>
      <c r="E23" s="16" t="s">
        <v>44</v>
      </c>
      <c r="F23" s="38">
        <v>7</v>
      </c>
      <c r="G23" s="38">
        <v>6</v>
      </c>
      <c r="H23" s="25">
        <v>1149</v>
      </c>
      <c r="I23" s="25">
        <v>2881</v>
      </c>
      <c r="J23" s="90">
        <v>288</v>
      </c>
      <c r="K23" s="90">
        <v>741</v>
      </c>
      <c r="L23" s="65">
        <f t="shared" si="4"/>
        <v>-60.118014578271435</v>
      </c>
      <c r="M23" s="15">
        <f t="shared" si="0"/>
        <v>191.5</v>
      </c>
      <c r="N23" s="75">
        <v>6</v>
      </c>
      <c r="O23" s="23">
        <v>2636</v>
      </c>
      <c r="P23" s="23">
        <v>3722</v>
      </c>
      <c r="Q23" s="23">
        <v>776</v>
      </c>
      <c r="R23" s="23">
        <v>980</v>
      </c>
      <c r="S23" s="65">
        <f t="shared" si="5"/>
        <v>-29.177861364857606</v>
      </c>
      <c r="T23" s="79">
        <v>62958</v>
      </c>
      <c r="U23" s="15">
        <f t="shared" si="1"/>
        <v>439.3333333333333</v>
      </c>
      <c r="V23" s="79">
        <f t="shared" si="2"/>
        <v>65594</v>
      </c>
      <c r="W23" s="79">
        <v>15675</v>
      </c>
      <c r="X23" s="80">
        <f t="shared" si="3"/>
        <v>16451</v>
      </c>
    </row>
    <row r="24" spans="1:24" ht="12.75">
      <c r="A24" s="74">
        <v>11</v>
      </c>
      <c r="B24" s="74">
        <v>8</v>
      </c>
      <c r="C24" s="4" t="s">
        <v>71</v>
      </c>
      <c r="D24" s="16" t="s">
        <v>46</v>
      </c>
      <c r="E24" s="16" t="s">
        <v>44</v>
      </c>
      <c r="F24" s="38">
        <v>3</v>
      </c>
      <c r="G24" s="38">
        <v>3</v>
      </c>
      <c r="H24" s="25">
        <v>1656</v>
      </c>
      <c r="I24" s="25">
        <v>3820</v>
      </c>
      <c r="J24" s="25">
        <v>449</v>
      </c>
      <c r="K24" s="25">
        <v>911</v>
      </c>
      <c r="L24" s="65">
        <f t="shared" si="4"/>
        <v>-56.64921465968587</v>
      </c>
      <c r="M24" s="15">
        <f t="shared" si="0"/>
        <v>552</v>
      </c>
      <c r="N24" s="75">
        <v>3</v>
      </c>
      <c r="O24" s="23">
        <v>2248</v>
      </c>
      <c r="P24" s="23">
        <v>5047</v>
      </c>
      <c r="Q24" s="23">
        <v>636</v>
      </c>
      <c r="R24" s="23">
        <v>1299</v>
      </c>
      <c r="S24" s="65">
        <f t="shared" si="5"/>
        <v>-55.45868832970081</v>
      </c>
      <c r="T24" s="79">
        <v>9158</v>
      </c>
      <c r="U24" s="15">
        <f t="shared" si="1"/>
        <v>749.3333333333334</v>
      </c>
      <c r="V24" s="79">
        <f t="shared" si="2"/>
        <v>11406</v>
      </c>
      <c r="W24" s="79">
        <v>2391</v>
      </c>
      <c r="X24" s="80">
        <f t="shared" si="3"/>
        <v>3027</v>
      </c>
    </row>
    <row r="25" spans="1:24" ht="12.75" customHeight="1">
      <c r="A25" s="52">
        <v>12</v>
      </c>
      <c r="B25" s="74">
        <v>11</v>
      </c>
      <c r="C25" s="4" t="s">
        <v>58</v>
      </c>
      <c r="D25" s="16" t="s">
        <v>54</v>
      </c>
      <c r="E25" s="16" t="s">
        <v>36</v>
      </c>
      <c r="F25" s="38">
        <v>8</v>
      </c>
      <c r="G25" s="38">
        <v>9</v>
      </c>
      <c r="H25" s="25">
        <v>1050</v>
      </c>
      <c r="I25" s="25">
        <v>2349</v>
      </c>
      <c r="J25" s="25">
        <v>264</v>
      </c>
      <c r="K25" s="25">
        <v>615</v>
      </c>
      <c r="L25" s="65">
        <f t="shared" si="4"/>
        <v>-55.300127713920816</v>
      </c>
      <c r="M25" s="15">
        <f t="shared" si="0"/>
        <v>116.66666666666667</v>
      </c>
      <c r="N25" s="39">
        <v>9</v>
      </c>
      <c r="O25" s="15">
        <v>1994</v>
      </c>
      <c r="P25" s="15">
        <v>3265</v>
      </c>
      <c r="Q25" s="25">
        <v>529</v>
      </c>
      <c r="R25" s="25">
        <v>862</v>
      </c>
      <c r="S25" s="67">
        <f t="shared" si="5"/>
        <v>-38.928024502297085</v>
      </c>
      <c r="T25" s="81">
        <v>99511</v>
      </c>
      <c r="U25" s="15">
        <f t="shared" si="1"/>
        <v>221.55555555555554</v>
      </c>
      <c r="V25" s="79">
        <f t="shared" si="2"/>
        <v>101505</v>
      </c>
      <c r="W25" s="79">
        <v>24256</v>
      </c>
      <c r="X25" s="80">
        <f t="shared" si="3"/>
        <v>24785</v>
      </c>
    </row>
    <row r="26" spans="1:24" ht="12.75" customHeight="1">
      <c r="A26" s="74">
        <v>13</v>
      </c>
      <c r="B26" s="52">
        <v>12</v>
      </c>
      <c r="C26" s="4" t="s">
        <v>62</v>
      </c>
      <c r="D26" s="16" t="s">
        <v>54</v>
      </c>
      <c r="E26" s="16" t="s">
        <v>36</v>
      </c>
      <c r="F26" s="38">
        <v>7</v>
      </c>
      <c r="G26" s="38">
        <v>5</v>
      </c>
      <c r="H26" s="15">
        <v>760</v>
      </c>
      <c r="I26" s="15">
        <v>1611</v>
      </c>
      <c r="J26" s="23">
        <v>192</v>
      </c>
      <c r="K26" s="23">
        <v>408</v>
      </c>
      <c r="L26" s="65">
        <f t="shared" si="4"/>
        <v>-52.82433271260087</v>
      </c>
      <c r="M26" s="15">
        <f t="shared" si="0"/>
        <v>152</v>
      </c>
      <c r="N26" s="75">
        <v>5</v>
      </c>
      <c r="O26" s="23">
        <v>1640</v>
      </c>
      <c r="P26" s="23">
        <v>2427</v>
      </c>
      <c r="Q26" s="23">
        <v>431</v>
      </c>
      <c r="R26" s="23">
        <v>622</v>
      </c>
      <c r="S26" s="67">
        <f t="shared" si="5"/>
        <v>-32.42686444169756</v>
      </c>
      <c r="T26" s="81">
        <v>52318</v>
      </c>
      <c r="U26" s="15">
        <f t="shared" si="1"/>
        <v>328</v>
      </c>
      <c r="V26" s="79">
        <f t="shared" si="2"/>
        <v>53958</v>
      </c>
      <c r="W26" s="79">
        <v>12811</v>
      </c>
      <c r="X26" s="80">
        <f t="shared" si="3"/>
        <v>13242</v>
      </c>
    </row>
    <row r="27" spans="1:24" ht="12.75">
      <c r="A27" s="74">
        <v>14</v>
      </c>
      <c r="B27" s="74">
        <v>10</v>
      </c>
      <c r="C27" s="4" t="s">
        <v>72</v>
      </c>
      <c r="D27" s="16" t="s">
        <v>46</v>
      </c>
      <c r="E27" s="16" t="s">
        <v>44</v>
      </c>
      <c r="F27" s="38">
        <v>3</v>
      </c>
      <c r="G27" s="38">
        <v>4</v>
      </c>
      <c r="H27" s="25">
        <v>843</v>
      </c>
      <c r="I27" s="25">
        <v>2159</v>
      </c>
      <c r="J27" s="25">
        <v>189</v>
      </c>
      <c r="K27" s="25">
        <v>479</v>
      </c>
      <c r="L27" s="65">
        <f t="shared" si="4"/>
        <v>-60.95414543770264</v>
      </c>
      <c r="M27" s="15">
        <f t="shared" si="0"/>
        <v>210.75</v>
      </c>
      <c r="N27" s="38">
        <v>4</v>
      </c>
      <c r="O27" s="15">
        <v>1424</v>
      </c>
      <c r="P27" s="15">
        <v>3324</v>
      </c>
      <c r="Q27" s="15">
        <v>341</v>
      </c>
      <c r="R27" s="15">
        <v>790</v>
      </c>
      <c r="S27" s="67">
        <f t="shared" si="5"/>
        <v>-57.16004813477738</v>
      </c>
      <c r="T27" s="25">
        <v>7467</v>
      </c>
      <c r="U27" s="15">
        <f t="shared" si="1"/>
        <v>356</v>
      </c>
      <c r="V27" s="79">
        <f t="shared" si="2"/>
        <v>8891</v>
      </c>
      <c r="W27" s="81">
        <v>1864</v>
      </c>
      <c r="X27" s="80">
        <f t="shared" si="3"/>
        <v>2205</v>
      </c>
    </row>
    <row r="28" spans="1:24" ht="12.75">
      <c r="A28" s="74">
        <v>15</v>
      </c>
      <c r="B28" s="74">
        <v>15</v>
      </c>
      <c r="C28" s="4" t="s">
        <v>66</v>
      </c>
      <c r="D28" s="16" t="s">
        <v>46</v>
      </c>
      <c r="E28" s="16" t="s">
        <v>47</v>
      </c>
      <c r="F28" s="38">
        <v>4</v>
      </c>
      <c r="G28" s="38">
        <v>2</v>
      </c>
      <c r="H28" s="25">
        <v>483</v>
      </c>
      <c r="I28" s="25">
        <v>1139</v>
      </c>
      <c r="J28" s="25">
        <v>118</v>
      </c>
      <c r="K28" s="25">
        <v>278</v>
      </c>
      <c r="L28" s="65">
        <f t="shared" si="4"/>
        <v>-57.59438103599649</v>
      </c>
      <c r="M28" s="15">
        <f t="shared" si="0"/>
        <v>241.5</v>
      </c>
      <c r="N28" s="75">
        <v>2</v>
      </c>
      <c r="O28" s="15">
        <v>996</v>
      </c>
      <c r="P28" s="15">
        <v>1575</v>
      </c>
      <c r="Q28" s="15">
        <v>257</v>
      </c>
      <c r="R28" s="15">
        <v>401</v>
      </c>
      <c r="S28" s="67">
        <f t="shared" si="5"/>
        <v>-36.76190476190476</v>
      </c>
      <c r="T28" s="79">
        <v>6901</v>
      </c>
      <c r="U28" s="15">
        <f t="shared" si="1"/>
        <v>498</v>
      </c>
      <c r="V28" s="79">
        <f t="shared" si="2"/>
        <v>7897</v>
      </c>
      <c r="W28" s="81">
        <v>1739</v>
      </c>
      <c r="X28" s="80">
        <f t="shared" si="3"/>
        <v>1996</v>
      </c>
    </row>
    <row r="29" spans="1:24" ht="12.75">
      <c r="A29" s="74">
        <v>16</v>
      </c>
      <c r="B29" s="74">
        <v>13</v>
      </c>
      <c r="C29" s="4" t="s">
        <v>60</v>
      </c>
      <c r="D29" s="16" t="s">
        <v>53</v>
      </c>
      <c r="E29" s="16" t="s">
        <v>36</v>
      </c>
      <c r="F29" s="38">
        <v>7</v>
      </c>
      <c r="G29" s="38">
        <v>8</v>
      </c>
      <c r="H29" s="25">
        <v>472</v>
      </c>
      <c r="I29" s="25">
        <v>1578</v>
      </c>
      <c r="J29" s="15">
        <v>120</v>
      </c>
      <c r="K29" s="15">
        <v>386</v>
      </c>
      <c r="L29" s="65">
        <f t="shared" si="4"/>
        <v>-70.08871989860583</v>
      </c>
      <c r="M29" s="15">
        <f t="shared" si="0"/>
        <v>59</v>
      </c>
      <c r="N29" s="75">
        <v>8</v>
      </c>
      <c r="O29" s="23">
        <v>880</v>
      </c>
      <c r="P29" s="23">
        <v>2251</v>
      </c>
      <c r="Q29" s="23">
        <v>225</v>
      </c>
      <c r="R29" s="23">
        <v>566</v>
      </c>
      <c r="S29" s="65">
        <f t="shared" si="5"/>
        <v>-60.90626388271879</v>
      </c>
      <c r="T29" s="79">
        <v>48785</v>
      </c>
      <c r="U29" s="15">
        <f t="shared" si="1"/>
        <v>110</v>
      </c>
      <c r="V29" s="79">
        <f t="shared" si="2"/>
        <v>49665</v>
      </c>
      <c r="W29" s="81">
        <v>11335</v>
      </c>
      <c r="X29" s="80">
        <f t="shared" si="3"/>
        <v>11560</v>
      </c>
    </row>
    <row r="30" spans="1:24" ht="12.75">
      <c r="A30" s="74">
        <v>17</v>
      </c>
      <c r="B30" s="74">
        <v>16</v>
      </c>
      <c r="C30" s="4" t="s">
        <v>61</v>
      </c>
      <c r="D30" s="16" t="s">
        <v>46</v>
      </c>
      <c r="E30" s="16" t="s">
        <v>42</v>
      </c>
      <c r="F30" s="38">
        <v>6</v>
      </c>
      <c r="G30" s="38">
        <v>2</v>
      </c>
      <c r="H30" s="15">
        <v>493</v>
      </c>
      <c r="I30" s="15">
        <v>1051</v>
      </c>
      <c r="J30" s="25">
        <v>120</v>
      </c>
      <c r="K30" s="25">
        <v>252</v>
      </c>
      <c r="L30" s="65">
        <f t="shared" si="4"/>
        <v>-53.09229305423406</v>
      </c>
      <c r="M30" s="15">
        <f t="shared" si="0"/>
        <v>246.5</v>
      </c>
      <c r="N30" s="75">
        <v>2</v>
      </c>
      <c r="O30" s="15">
        <v>744</v>
      </c>
      <c r="P30" s="15">
        <v>1431</v>
      </c>
      <c r="Q30" s="15">
        <v>184</v>
      </c>
      <c r="R30" s="15">
        <v>352</v>
      </c>
      <c r="S30" s="65">
        <f t="shared" si="5"/>
        <v>-48.00838574423481</v>
      </c>
      <c r="T30" s="87">
        <v>13777</v>
      </c>
      <c r="U30" s="15">
        <f t="shared" si="1"/>
        <v>372</v>
      </c>
      <c r="V30" s="79">
        <f t="shared" si="2"/>
        <v>14521</v>
      </c>
      <c r="W30" s="79">
        <v>3315</v>
      </c>
      <c r="X30" s="80">
        <f t="shared" si="3"/>
        <v>3499</v>
      </c>
    </row>
    <row r="31" spans="1:24" ht="12.75">
      <c r="A31" s="74">
        <v>18</v>
      </c>
      <c r="B31" s="74">
        <v>14</v>
      </c>
      <c r="C31" s="4" t="s">
        <v>55</v>
      </c>
      <c r="D31" s="16" t="s">
        <v>54</v>
      </c>
      <c r="E31" s="16" t="s">
        <v>36</v>
      </c>
      <c r="F31" s="38">
        <v>11</v>
      </c>
      <c r="G31" s="38">
        <v>13</v>
      </c>
      <c r="H31" s="25">
        <v>335</v>
      </c>
      <c r="I31" s="25">
        <v>1927</v>
      </c>
      <c r="J31" s="90">
        <v>66</v>
      </c>
      <c r="K31" s="90">
        <v>364</v>
      </c>
      <c r="L31" s="65">
        <f t="shared" si="4"/>
        <v>-82.61546445251686</v>
      </c>
      <c r="M31" s="15">
        <f t="shared" si="0"/>
        <v>25.76923076923077</v>
      </c>
      <c r="N31" s="75">
        <v>13</v>
      </c>
      <c r="O31" s="23">
        <v>498</v>
      </c>
      <c r="P31" s="23">
        <v>2092</v>
      </c>
      <c r="Q31" s="23">
        <v>96</v>
      </c>
      <c r="R31" s="23">
        <v>394</v>
      </c>
      <c r="S31" s="65">
        <f t="shared" si="5"/>
        <v>-76.19502868068834</v>
      </c>
      <c r="T31" s="87">
        <v>164136</v>
      </c>
      <c r="U31" s="15">
        <f t="shared" si="1"/>
        <v>38.30769230769231</v>
      </c>
      <c r="V31" s="79">
        <f t="shared" si="2"/>
        <v>164634</v>
      </c>
      <c r="W31" s="79">
        <v>28900</v>
      </c>
      <c r="X31" s="80">
        <f t="shared" si="3"/>
        <v>28996</v>
      </c>
    </row>
    <row r="32" spans="1:24" ht="12.75">
      <c r="A32" s="74">
        <v>19</v>
      </c>
      <c r="B32" s="74">
        <v>19</v>
      </c>
      <c r="C32" s="4" t="s">
        <v>56</v>
      </c>
      <c r="D32" s="16" t="s">
        <v>53</v>
      </c>
      <c r="E32" s="16" t="s">
        <v>36</v>
      </c>
      <c r="F32" s="38">
        <v>10</v>
      </c>
      <c r="G32" s="38">
        <v>9</v>
      </c>
      <c r="H32" s="15">
        <v>218</v>
      </c>
      <c r="I32" s="15">
        <v>577</v>
      </c>
      <c r="J32" s="87">
        <v>53</v>
      </c>
      <c r="K32" s="87">
        <v>145</v>
      </c>
      <c r="L32" s="65">
        <f t="shared" si="4"/>
        <v>-62.21837088388215</v>
      </c>
      <c r="M32" s="15">
        <f t="shared" si="0"/>
        <v>24.22222222222222</v>
      </c>
      <c r="N32" s="39">
        <v>9</v>
      </c>
      <c r="O32" s="15">
        <v>473</v>
      </c>
      <c r="P32" s="15">
        <v>677</v>
      </c>
      <c r="Q32" s="15">
        <v>121</v>
      </c>
      <c r="R32" s="15">
        <v>174</v>
      </c>
      <c r="S32" s="67">
        <f t="shared" si="5"/>
        <v>-30.13293943870015</v>
      </c>
      <c r="T32" s="87">
        <v>242839</v>
      </c>
      <c r="U32" s="15">
        <f t="shared" si="1"/>
        <v>52.55555555555556</v>
      </c>
      <c r="V32" s="79">
        <f t="shared" si="2"/>
        <v>243312</v>
      </c>
      <c r="W32" s="79">
        <v>57572</v>
      </c>
      <c r="X32" s="80">
        <f t="shared" si="3"/>
        <v>57693</v>
      </c>
    </row>
    <row r="33" spans="1:24" ht="13.5" thickBot="1">
      <c r="A33" s="51">
        <v>20</v>
      </c>
      <c r="B33" s="51">
        <v>20</v>
      </c>
      <c r="C33" s="4" t="s">
        <v>57</v>
      </c>
      <c r="D33" s="16" t="s">
        <v>43</v>
      </c>
      <c r="E33" s="16" t="s">
        <v>44</v>
      </c>
      <c r="F33" s="38">
        <v>10</v>
      </c>
      <c r="G33" s="38">
        <v>5</v>
      </c>
      <c r="H33" s="15">
        <v>213</v>
      </c>
      <c r="I33" s="15">
        <v>441</v>
      </c>
      <c r="J33" s="91">
        <v>57</v>
      </c>
      <c r="K33" s="91">
        <v>133</v>
      </c>
      <c r="L33" s="65">
        <f t="shared" si="4"/>
        <v>-51.70068027210885</v>
      </c>
      <c r="M33" s="15">
        <f t="shared" si="0"/>
        <v>42.6</v>
      </c>
      <c r="N33" s="75">
        <v>5</v>
      </c>
      <c r="O33" s="78">
        <v>326</v>
      </c>
      <c r="P33" s="78">
        <v>648</v>
      </c>
      <c r="Q33" s="78">
        <v>89</v>
      </c>
      <c r="R33" s="78">
        <v>208</v>
      </c>
      <c r="S33" s="65">
        <f t="shared" si="5"/>
        <v>-49.691358024691354</v>
      </c>
      <c r="T33" s="87">
        <v>61977</v>
      </c>
      <c r="U33" s="15">
        <f t="shared" si="1"/>
        <v>65.2</v>
      </c>
      <c r="V33" s="79">
        <f t="shared" si="2"/>
        <v>62303</v>
      </c>
      <c r="W33" s="79">
        <v>14349</v>
      </c>
      <c r="X33" s="80">
        <f t="shared" si="3"/>
        <v>14438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146</v>
      </c>
      <c r="H34" s="32">
        <f>SUM(H14:H33)</f>
        <v>66921</v>
      </c>
      <c r="I34" s="32">
        <v>127736</v>
      </c>
      <c r="J34" s="32">
        <f>SUM(J14:J33)</f>
        <v>16532</v>
      </c>
      <c r="K34" s="32">
        <v>31019</v>
      </c>
      <c r="L34" s="70">
        <f t="shared" si="4"/>
        <v>-47.609914198033444</v>
      </c>
      <c r="M34" s="33">
        <f t="shared" si="0"/>
        <v>458.36301369863014</v>
      </c>
      <c r="N34" s="35">
        <f>SUM(N14:N33)</f>
        <v>146</v>
      </c>
      <c r="O34" s="32">
        <f>SUM(O14:O33)</f>
        <v>114376</v>
      </c>
      <c r="P34" s="32">
        <v>176733</v>
      </c>
      <c r="Q34" s="32">
        <f>SUM(Q14:Q33)</f>
        <v>29956</v>
      </c>
      <c r="R34" s="32">
        <v>44896</v>
      </c>
      <c r="S34" s="70">
        <f t="shared" si="5"/>
        <v>-35.28316726361234</v>
      </c>
      <c r="T34" s="82">
        <f>SUM(T14:T33)</f>
        <v>1232883</v>
      </c>
      <c r="U34" s="33">
        <f t="shared" si="1"/>
        <v>783.3972602739726</v>
      </c>
      <c r="V34" s="84">
        <f>SUM(V14:V33)</f>
        <v>1347259</v>
      </c>
      <c r="W34" s="83">
        <f>SUM(W14:W33)</f>
        <v>291260</v>
      </c>
      <c r="X34" s="36">
        <f>SUM(X14:X33)</f>
        <v>321216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12 - Jun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0.7154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11 - Jun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39982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HANGOVER</v>
      </c>
      <c r="D14" s="4" t="str">
        <f>'WEEKLY COMPETITIVE REPORT'!D14</f>
        <v>WB</v>
      </c>
      <c r="E14" s="4" t="str">
        <f>'WEEKLY COMPETITIVE REPORT'!E14</f>
        <v>Blitz</v>
      </c>
      <c r="F14" s="38">
        <f>'WEEKLY COMPETITIVE REPORT'!F14</f>
        <v>1</v>
      </c>
      <c r="G14" s="38">
        <f>'WEEKLY COMPETITIVE REPORT'!G14</f>
        <v>6</v>
      </c>
      <c r="H14" s="15">
        <f>'WEEKLY COMPETITIVE REPORT'!H14/X4</f>
        <v>21497.06457925636</v>
      </c>
      <c r="I14" s="15">
        <f>'WEEKLY COMPETITIVE REPORT'!I14/X4</f>
        <v>0</v>
      </c>
      <c r="J14" s="23">
        <f>'WEEKLY COMPETITIVE REPORT'!J14</f>
        <v>3822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3582.8440965427267</v>
      </c>
      <c r="N14" s="38">
        <f>'WEEKLY COMPETITIVE REPORT'!N14</f>
        <v>6</v>
      </c>
      <c r="O14" s="15">
        <f>'WEEKLY COMPETITIVE REPORT'!O14/X4</f>
        <v>39130.55633212189</v>
      </c>
      <c r="P14" s="15">
        <f>'WEEKLY COMPETITIVE REPORT'!P14/X4</f>
        <v>0</v>
      </c>
      <c r="Q14" s="23">
        <f>'WEEKLY COMPETITIVE REPORT'!Q14</f>
        <v>7471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2296.617277047805</v>
      </c>
      <c r="U14" s="15">
        <f aca="true" t="shared" si="1" ref="U14:U20">O14/N14</f>
        <v>6521.759388686981</v>
      </c>
      <c r="V14" s="26">
        <f aca="true" t="shared" si="2" ref="V14:V20">O14+T14</f>
        <v>41427.173609169695</v>
      </c>
      <c r="W14" s="23">
        <f>'WEEKLY COMPETITIVE REPORT'!W14</f>
        <v>544</v>
      </c>
      <c r="X14" s="57">
        <f>'WEEKLY COMPETITIVE REPORT'!X14</f>
        <v>8015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ANGELS &amp; DEMONS</v>
      </c>
      <c r="D15" s="4" t="str">
        <f>'WEEKLY COMPETITIVE REPORT'!D15</f>
        <v>SONY</v>
      </c>
      <c r="E15" s="4" t="str">
        <f>'WEEKLY COMPETITIVE REPORT'!E15</f>
        <v>CF</v>
      </c>
      <c r="F15" s="38">
        <f>'WEEKLY COMPETITIVE REPORT'!F15</f>
        <v>5</v>
      </c>
      <c r="G15" s="38">
        <f>'WEEKLY COMPETITIVE REPORT'!G15</f>
        <v>15</v>
      </c>
      <c r="H15" s="15">
        <f>'WEEKLY COMPETITIVE REPORT'!H15/X4</f>
        <v>17715.963097567794</v>
      </c>
      <c r="I15" s="15">
        <f>'WEEKLY COMPETITIVE REPORT'!I15/X4</f>
        <v>52560.8051439754</v>
      </c>
      <c r="J15" s="23">
        <f>'WEEKLY COMPETITIVE REPORT'!J15</f>
        <v>3207</v>
      </c>
      <c r="K15" s="23">
        <f>'WEEKLY COMPETITIVE REPORT'!K15</f>
        <v>9554</v>
      </c>
      <c r="L15" s="65">
        <f>'WEEKLY COMPETITIVE REPORT'!L15</f>
        <v>-66.29434604542311</v>
      </c>
      <c r="M15" s="15">
        <f t="shared" si="0"/>
        <v>1181.0642065045197</v>
      </c>
      <c r="N15" s="38">
        <f>'WEEKLY COMPETITIVE REPORT'!N15</f>
        <v>15</v>
      </c>
      <c r="O15" s="15">
        <f>'WEEKLY COMPETITIVE REPORT'!O15/X4</f>
        <v>30046.128040257197</v>
      </c>
      <c r="P15" s="15">
        <f>'WEEKLY COMPETITIVE REPORT'!P15/X4</f>
        <v>71267.8221973721</v>
      </c>
      <c r="Q15" s="23">
        <f>'WEEKLY COMPETITIVE REPORT'!Q15</f>
        <v>5648</v>
      </c>
      <c r="R15" s="23">
        <f>'WEEKLY COMPETITIVE REPORT'!R15</f>
        <v>13452</v>
      </c>
      <c r="S15" s="65">
        <f>'WEEKLY COMPETITIVE REPORT'!S15</f>
        <v>-57.840541335686964</v>
      </c>
      <c r="T15" s="15">
        <f>'WEEKLY COMPETITIVE REPORT'!T15/X4</f>
        <v>342124.6854906346</v>
      </c>
      <c r="U15" s="15">
        <f t="shared" si="1"/>
        <v>2003.0752026838131</v>
      </c>
      <c r="V15" s="26">
        <f t="shared" si="2"/>
        <v>372170.8135308918</v>
      </c>
      <c r="W15" s="23">
        <f>'WEEKLY COMPETITIVE REPORT'!W15</f>
        <v>64185</v>
      </c>
      <c r="X15" s="57">
        <f>'WEEKLY COMPETITIVE REPORT'!X15</f>
        <v>69833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TERMINATOR: SALVATION</v>
      </c>
      <c r="D16" s="4" t="str">
        <f>'WEEKLY COMPETITIVE REPORT'!D16</f>
        <v>SONY</v>
      </c>
      <c r="E16" s="4" t="str">
        <f>'WEEKLY COMPETITIVE REPORT'!E16</f>
        <v>CF</v>
      </c>
      <c r="F16" s="38">
        <f>'WEEKLY COMPETITIVE REPORT'!F16</f>
        <v>2</v>
      </c>
      <c r="G16" s="38">
        <f>'WEEKLY COMPETITIVE REPORT'!G16</f>
        <v>13</v>
      </c>
      <c r="H16" s="15">
        <f>'WEEKLY COMPETITIVE REPORT'!H16/X4</f>
        <v>15364.83086385239</v>
      </c>
      <c r="I16" s="15">
        <f>'WEEKLY COMPETITIVE REPORT'!I16/X4</f>
        <v>40118.81464914733</v>
      </c>
      <c r="J16" s="23">
        <f>'WEEKLY COMPETITIVE REPORT'!J16</f>
        <v>2709</v>
      </c>
      <c r="K16" s="23">
        <f>'WEEKLY COMPETITIVE REPORT'!K16</f>
        <v>7078</v>
      </c>
      <c r="L16" s="65">
        <f>'WEEKLY COMPETITIVE REPORT'!L16</f>
        <v>-61.70168286819275</v>
      </c>
      <c r="M16" s="15">
        <f t="shared" si="0"/>
        <v>1181.9100664501839</v>
      </c>
      <c r="N16" s="38">
        <f>'WEEKLY COMPETITIVE REPORT'!N16</f>
        <v>13</v>
      </c>
      <c r="O16" s="15">
        <f>'WEEKLY COMPETITIVE REPORT'!O16/X4</f>
        <v>24482.806821358678</v>
      </c>
      <c r="P16" s="15">
        <f>'WEEKLY COMPETITIVE REPORT'!P16/X4</f>
        <v>62932.62510483645</v>
      </c>
      <c r="Q16" s="23">
        <f>'WEEKLY COMPETITIVE REPORT'!Q16</f>
        <v>4572</v>
      </c>
      <c r="R16" s="23">
        <f>'WEEKLY COMPETITIVE REPORT'!R16</f>
        <v>11659</v>
      </c>
      <c r="S16" s="65">
        <f>'WEEKLY COMPETITIVE REPORT'!S16</f>
        <v>-61.09679712140731</v>
      </c>
      <c r="T16" s="15">
        <f>'WEEKLY COMPETITIVE REPORT'!T16/X4</f>
        <v>66332.12188985183</v>
      </c>
      <c r="U16" s="15">
        <f t="shared" si="1"/>
        <v>1883.292832412206</v>
      </c>
      <c r="V16" s="26">
        <f t="shared" si="2"/>
        <v>90814.92871121051</v>
      </c>
      <c r="W16" s="23">
        <f>'WEEKLY COMPETITIVE REPORT'!W16</f>
        <v>12354</v>
      </c>
      <c r="X16" s="57">
        <f>'WEEKLY COMPETITIVE REPORT'!X16</f>
        <v>16926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NIGHT AT THE MUSEUM 2</v>
      </c>
      <c r="D17" s="4" t="str">
        <f>'WEEKLY COMPETITIVE REPORT'!D17</f>
        <v>FOX</v>
      </c>
      <c r="E17" s="4" t="str">
        <f>'WEEKLY COMPETITIVE REPORT'!E17</f>
        <v>CF</v>
      </c>
      <c r="F17" s="38">
        <f>'WEEKLY COMPETITIVE REPORT'!F17</f>
        <v>4</v>
      </c>
      <c r="G17" s="38">
        <f>'WEEKLY COMPETITIVE REPORT'!G17</f>
        <v>11</v>
      </c>
      <c r="H17" s="15">
        <f>'WEEKLY COMPETITIVE REPORT'!H17/X4</f>
        <v>8142.2980150964495</v>
      </c>
      <c r="I17" s="15">
        <f>'WEEKLY COMPETITIVE REPORT'!I17/X4</f>
        <v>20273.972602739726</v>
      </c>
      <c r="J17" s="23">
        <f>'WEEKLY COMPETITIVE REPORT'!J17</f>
        <v>1620</v>
      </c>
      <c r="K17" s="23">
        <f>'WEEKLY COMPETITIVE REPORT'!K17</f>
        <v>3628</v>
      </c>
      <c r="L17" s="65">
        <f>'WEEKLY COMPETITIVE REPORT'!L17</f>
        <v>-59.838665195808055</v>
      </c>
      <c r="M17" s="15">
        <f t="shared" si="0"/>
        <v>740.2089104633136</v>
      </c>
      <c r="N17" s="38">
        <f>'WEEKLY COMPETITIVE REPORT'!N17</f>
        <v>11</v>
      </c>
      <c r="O17" s="15">
        <f>'WEEKLY COMPETITIVE REPORT'!O17/X4</f>
        <v>12763.488957226726</v>
      </c>
      <c r="P17" s="15">
        <f>'WEEKLY COMPETITIVE REPORT'!P17/X4</f>
        <v>25164.94268940453</v>
      </c>
      <c r="Q17" s="23">
        <f>'WEEKLY COMPETITIVE REPORT'!Q17</f>
        <v>2625</v>
      </c>
      <c r="R17" s="23">
        <f>'WEEKLY COMPETITIVE REPORT'!R17</f>
        <v>4717</v>
      </c>
      <c r="S17" s="65">
        <f>'WEEKLY COMPETITIVE REPORT'!S17</f>
        <v>-49.280675442981725</v>
      </c>
      <c r="T17" s="15">
        <f>'WEEKLY COMPETITIVE REPORT'!T17/X4</f>
        <v>80518.59099804304</v>
      </c>
      <c r="U17" s="15">
        <f t="shared" si="1"/>
        <v>1160.3171779297024</v>
      </c>
      <c r="V17" s="26">
        <f t="shared" si="2"/>
        <v>93282.07995526977</v>
      </c>
      <c r="W17" s="23">
        <f>'WEEKLY COMPETITIVE REPORT'!W17</f>
        <v>15103</v>
      </c>
      <c r="X17" s="57">
        <f>'WEEKLY COMPETITIVE REPORT'!X17</f>
        <v>17728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MY BLOODY VALENTINE</v>
      </c>
      <c r="D18" s="4" t="str">
        <f>'WEEKLY COMPETITIVE REPORT'!D18</f>
        <v>INDEP</v>
      </c>
      <c r="E18" s="4" t="str">
        <f>'WEEKLY COMPETITIVE REPORT'!E18</f>
        <v>Blitz</v>
      </c>
      <c r="F18" s="38">
        <f>'WEEKLY COMPETITIVE REPORT'!F18</f>
        <v>4</v>
      </c>
      <c r="G18" s="38">
        <f>'WEEKLY COMPETITIVE REPORT'!G18</f>
        <v>4</v>
      </c>
      <c r="H18" s="15">
        <f>'WEEKLY COMPETITIVE REPORT'!H18/X4</f>
        <v>6383.841207715963</v>
      </c>
      <c r="I18" s="15">
        <f>'WEEKLY COMPETITIVE REPORT'!I18/X4</f>
        <v>13578.417668437238</v>
      </c>
      <c r="J18" s="23">
        <f>'WEEKLY COMPETITIVE REPORT'!J18</f>
        <v>874</v>
      </c>
      <c r="K18" s="23">
        <f>'WEEKLY COMPETITIVE REPORT'!K18</f>
        <v>1844</v>
      </c>
      <c r="L18" s="65">
        <f>'WEEKLY COMPETITIVE REPORT'!L18</f>
        <v>-52.98538192299774</v>
      </c>
      <c r="M18" s="15">
        <f t="shared" si="0"/>
        <v>1595.9603019289907</v>
      </c>
      <c r="N18" s="38">
        <f>'WEEKLY COMPETITIVE REPORT'!N18</f>
        <v>4</v>
      </c>
      <c r="O18" s="15">
        <f>'WEEKLY COMPETITIVE REPORT'!O18/X4</f>
        <v>9461.83953033268</v>
      </c>
      <c r="P18" s="15">
        <f>'WEEKLY COMPETITIVE REPORT'!P18/X4</f>
        <v>17289.628180039137</v>
      </c>
      <c r="Q18" s="23">
        <f>'WEEKLY COMPETITIVE REPORT'!Q18</f>
        <v>1405</v>
      </c>
      <c r="R18" s="23">
        <f>'WEEKLY COMPETITIVE REPORT'!R18</f>
        <v>2484</v>
      </c>
      <c r="S18" s="65">
        <f>'WEEKLY COMPETITIVE REPORT'!S18</f>
        <v>-45.27447651386532</v>
      </c>
      <c r="T18" s="15">
        <f>'WEEKLY COMPETITIVE REPORT'!T18/X4</f>
        <v>59182.27564998602</v>
      </c>
      <c r="U18" s="15">
        <f t="shared" si="1"/>
        <v>2365.45988258317</v>
      </c>
      <c r="V18" s="26">
        <f t="shared" si="2"/>
        <v>68644.1151803187</v>
      </c>
      <c r="W18" s="23">
        <f>'WEEKLY COMPETITIVE REPORT'!W18</f>
        <v>8571</v>
      </c>
      <c r="X18" s="57">
        <f>'WEEKLY COMPETITIVE REPORT'!X18</f>
        <v>9976</v>
      </c>
    </row>
    <row r="19" spans="1:24" ht="12.75">
      <c r="A19" s="51">
        <v>6</v>
      </c>
      <c r="B19" s="4" t="str">
        <f>'WEEKLY COMPETITIVE REPORT'!B19</f>
        <v>New</v>
      </c>
      <c r="C19" s="4" t="str">
        <f>'WEEKLY COMPETITIVE REPORT'!C19</f>
        <v>THE BOAT THAT ROCKED</v>
      </c>
      <c r="D19" s="4" t="str">
        <f>'WEEKLY COMPETITIVE REPORT'!D19</f>
        <v>UNI</v>
      </c>
      <c r="E19" s="4" t="str">
        <f>'WEEKLY COMPETITIVE REPORT'!E19</f>
        <v>Karantanija</v>
      </c>
      <c r="F19" s="38">
        <f>'WEEKLY COMPETITIVE REPORT'!F19</f>
        <v>1</v>
      </c>
      <c r="G19" s="38">
        <f>'WEEKLY COMPETITIVE REPORT'!G19</f>
        <v>9</v>
      </c>
      <c r="H19" s="15">
        <f>'WEEKLY COMPETITIVE REPORT'!H19/X4</f>
        <v>5034.945485043332</v>
      </c>
      <c r="I19" s="15">
        <f>'WEEKLY COMPETITIVE REPORT'!I19/X4</f>
        <v>0</v>
      </c>
      <c r="J19" s="23">
        <f>'WEEKLY COMPETITIVE REPORT'!J19</f>
        <v>911</v>
      </c>
      <c r="K19" s="23">
        <f>'WEEKLY COMPETITIVE REPORT'!K19</f>
        <v>0</v>
      </c>
      <c r="L19" s="65">
        <f>'WEEKLY COMPETITIVE REPORT'!L19</f>
        <v>0</v>
      </c>
      <c r="M19" s="15">
        <f t="shared" si="0"/>
        <v>559.4383872270369</v>
      </c>
      <c r="N19" s="38">
        <f>'WEEKLY COMPETITIVE REPORT'!N19</f>
        <v>9</v>
      </c>
      <c r="O19" s="15">
        <f>'WEEKLY COMPETITIVE REPORT'!O19/X4</f>
        <v>8761.532010064298</v>
      </c>
      <c r="P19" s="15">
        <f>'WEEKLY COMPETITIVE REPORT'!P19/X4</f>
        <v>0</v>
      </c>
      <c r="Q19" s="23">
        <f>'WEEKLY COMPETITIVE REPORT'!Q19</f>
        <v>1708</v>
      </c>
      <c r="R19" s="23">
        <f>'WEEKLY COMPETITIVE REPORT'!R19</f>
        <v>0</v>
      </c>
      <c r="S19" s="65">
        <f>'WEEKLY COMPETITIVE REPORT'!S19</f>
        <v>0</v>
      </c>
      <c r="T19" s="15">
        <f>'WEEKLY COMPETITIVE REPORT'!T19/X4</f>
        <v>1059.5471065138383</v>
      </c>
      <c r="U19" s="15">
        <f t="shared" si="1"/>
        <v>973.503556673811</v>
      </c>
      <c r="V19" s="26">
        <f t="shared" si="2"/>
        <v>9821.079116578137</v>
      </c>
      <c r="W19" s="23">
        <f>'WEEKLY COMPETITIVE REPORT'!W19</f>
        <v>268</v>
      </c>
      <c r="X19" s="57">
        <f>'WEEKLY COMPETITIVE REPORT'!X19</f>
        <v>1976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BEVERLY HILLS CHIUHUAHUA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4</v>
      </c>
      <c r="G20" s="38">
        <f>'WEEKLY COMPETITIVE REPORT'!G20</f>
        <v>6</v>
      </c>
      <c r="H20" s="15">
        <f>'WEEKLY COMPETITIVE REPORT'!H20/X4</f>
        <v>3925.0768800670953</v>
      </c>
      <c r="I20" s="15">
        <f>'WEEKLY COMPETITIVE REPORT'!I20/X4</f>
        <v>7787.251887056192</v>
      </c>
      <c r="J20" s="23">
        <f>'WEEKLY COMPETITIVE REPORT'!J20</f>
        <v>708</v>
      </c>
      <c r="K20" s="23">
        <f>'WEEKLY COMPETITIVE REPORT'!K20</f>
        <v>1429</v>
      </c>
      <c r="L20" s="65">
        <f>'WEEKLY COMPETITIVE REPORT'!L20</f>
        <v>-49.59612277867528</v>
      </c>
      <c r="M20" s="15">
        <f t="shared" si="0"/>
        <v>654.1794800111826</v>
      </c>
      <c r="N20" s="38">
        <f>'WEEKLY COMPETITIVE REPORT'!N20</f>
        <v>6</v>
      </c>
      <c r="O20" s="15">
        <f>'WEEKLY COMPETITIVE REPORT'!O20/X4</f>
        <v>6301.369863013699</v>
      </c>
      <c r="P20" s="15">
        <f>'WEEKLY COMPETITIVE REPORT'!P20/X4</f>
        <v>10339.67011462119</v>
      </c>
      <c r="Q20" s="23">
        <f>'WEEKLY COMPETITIVE REPORT'!Q20</f>
        <v>1263</v>
      </c>
      <c r="R20" s="23">
        <f>'WEEKLY COMPETITIVE REPORT'!R20</f>
        <v>2037</v>
      </c>
      <c r="S20" s="65">
        <f>'WEEKLY COMPETITIVE REPORT'!S20</f>
        <v>-39.05637420575909</v>
      </c>
      <c r="T20" s="15">
        <f>'WEEKLY COMPETITIVE REPORT'!T20/X4</f>
        <v>30225.04892367906</v>
      </c>
      <c r="U20" s="15">
        <f t="shared" si="1"/>
        <v>1050.2283105022832</v>
      </c>
      <c r="V20" s="26">
        <f t="shared" si="2"/>
        <v>36526.41878669276</v>
      </c>
      <c r="W20" s="23">
        <f>'WEEKLY COMPETITIVE REPORT'!W20</f>
        <v>5897</v>
      </c>
      <c r="X20" s="57">
        <f>'WEEKLY COMPETITIVE REPORT'!X20</f>
        <v>7160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CORALINE 3D</v>
      </c>
      <c r="D21" s="4" t="str">
        <f>'WEEKLY COMPETITIVE REPORT'!D21</f>
        <v>UNI</v>
      </c>
      <c r="E21" s="4" t="str">
        <f>'WEEKLY COMPETITIVE REPORT'!E21</f>
        <v>Karantanija</v>
      </c>
      <c r="F21" s="38">
        <f>'WEEKLY COMPETITIVE REPORT'!F21</f>
        <v>5</v>
      </c>
      <c r="G21" s="38">
        <f>'WEEKLY COMPETITIVE REPORT'!G21</f>
        <v>9</v>
      </c>
      <c r="H21" s="15">
        <f>'WEEKLY COMPETITIVE REPORT'!H21/X4</f>
        <v>2314.788929270338</v>
      </c>
      <c r="I21" s="15">
        <f>'WEEKLY COMPETITIVE REPORT'!I21/X4</f>
        <v>8084.987419625384</v>
      </c>
      <c r="J21" s="23">
        <f>'WEEKLY COMPETITIVE REPORT'!J21</f>
        <v>335</v>
      </c>
      <c r="K21" s="23">
        <f>'WEEKLY COMPETITIVE REPORT'!K21</f>
        <v>1102</v>
      </c>
      <c r="L21" s="65">
        <f>'WEEKLY COMPETITIVE REPORT'!L21</f>
        <v>-71.36929460580913</v>
      </c>
      <c r="M21" s="15">
        <f aca="true" t="shared" si="3" ref="M21:M33">H21/G21</f>
        <v>257.1987699189265</v>
      </c>
      <c r="N21" s="38">
        <f>'WEEKLY COMPETITIVE REPORT'!N21</f>
        <v>9</v>
      </c>
      <c r="O21" s="15">
        <f>'WEEKLY COMPETITIVE REPORT'!O21/X4</f>
        <v>5109.029913335196</v>
      </c>
      <c r="P21" s="15">
        <f>'WEEKLY COMPETITIVE REPORT'!P21/X4</f>
        <v>10689.124965054514</v>
      </c>
      <c r="Q21" s="23">
        <f>'WEEKLY COMPETITIVE REPORT'!Q21</f>
        <v>750</v>
      </c>
      <c r="R21" s="23">
        <f>'WEEKLY COMPETITIVE REPORT'!R21</f>
        <v>1477</v>
      </c>
      <c r="S21" s="65">
        <f>'WEEKLY COMPETITIVE REPORT'!S21</f>
        <v>-52.203478488296064</v>
      </c>
      <c r="T21" s="15">
        <f>'WEEKLY COMPETITIVE REPORT'!T21/X4</f>
        <v>42882.30360637405</v>
      </c>
      <c r="U21" s="15">
        <f aca="true" t="shared" si="4" ref="U21:U33">O21/N21</f>
        <v>567.6699903705774</v>
      </c>
      <c r="V21" s="26">
        <f aca="true" t="shared" si="5" ref="V21:V33">O21+T21</f>
        <v>47991.333519709246</v>
      </c>
      <c r="W21" s="23">
        <f>'WEEKLY COMPETITIVE REPORT'!W21</f>
        <v>6016</v>
      </c>
      <c r="X21" s="57">
        <f>'WEEKLY COMPETITIVE REPORT'!X21</f>
        <v>6766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STATE OF PLAY</v>
      </c>
      <c r="D22" s="4" t="str">
        <f>'WEEKLY COMPETITIVE REPORT'!D22</f>
        <v>UNI</v>
      </c>
      <c r="E22" s="4" t="str">
        <f>'WEEKLY COMPETITIVE REPORT'!E22</f>
        <v>Karantanija</v>
      </c>
      <c r="F22" s="38">
        <f>'WEEKLY COMPETITIVE REPORT'!F22</f>
        <v>3</v>
      </c>
      <c r="G22" s="38">
        <f>'WEEKLY COMPETITIVE REPORT'!G22</f>
        <v>7</v>
      </c>
      <c r="H22" s="15">
        <f>'WEEKLY COMPETITIVE REPORT'!H22/X4</f>
        <v>2440.5926754263346</v>
      </c>
      <c r="I22" s="15">
        <f>'WEEKLY COMPETITIVE REPORT'!I22/X4</f>
        <v>6541.794800111825</v>
      </c>
      <c r="J22" s="23">
        <f>'WEEKLY COMPETITIVE REPORT'!J22</f>
        <v>430</v>
      </c>
      <c r="K22" s="23">
        <f>'WEEKLY COMPETITIVE REPORT'!K22</f>
        <v>1131</v>
      </c>
      <c r="L22" s="65">
        <f>'WEEKLY COMPETITIVE REPORT'!L22</f>
        <v>-62.69230769230769</v>
      </c>
      <c r="M22" s="15">
        <f t="shared" si="3"/>
        <v>348.6560964894764</v>
      </c>
      <c r="N22" s="38">
        <f>'WEEKLY COMPETITIVE REPORT'!N22</f>
        <v>7</v>
      </c>
      <c r="O22" s="15">
        <f>'WEEKLY COMPETITIVE REPORT'!O22/X4</f>
        <v>4447.861336315348</v>
      </c>
      <c r="P22" s="15">
        <f>'WEEKLY COMPETITIVE REPORT'!P22/X4</f>
        <v>9057.869723231757</v>
      </c>
      <c r="Q22" s="23">
        <f>'WEEKLY COMPETITIVE REPORT'!Q22</f>
        <v>829</v>
      </c>
      <c r="R22" s="23">
        <f>'WEEKLY COMPETITIVE REPORT'!R22</f>
        <v>1644</v>
      </c>
      <c r="S22" s="65">
        <f>'WEEKLY COMPETITIVE REPORT'!S22</f>
        <v>-50.89506172839506</v>
      </c>
      <c r="T22" s="15">
        <f>'WEEKLY COMPETITIVE REPORT'!T22/X4</f>
        <v>22647.469946882862</v>
      </c>
      <c r="U22" s="15">
        <f t="shared" si="4"/>
        <v>635.408762330764</v>
      </c>
      <c r="V22" s="26">
        <f t="shared" si="5"/>
        <v>27095.33128319821</v>
      </c>
      <c r="W22" s="23">
        <f>'WEEKLY COMPETITIVE REPORT'!W22</f>
        <v>4115</v>
      </c>
      <c r="X22" s="57">
        <f>'WEEKLY COMPETITIVE REPORT'!X22</f>
        <v>4944</v>
      </c>
    </row>
    <row r="23" spans="1:24" ht="12.75">
      <c r="A23" s="51">
        <v>10</v>
      </c>
      <c r="B23" s="4">
        <f>'WEEKLY COMPETITIVE REPORT'!B23</f>
        <v>9</v>
      </c>
      <c r="C23" s="4" t="str">
        <f>'WEEKLY COMPETITIVE REPORT'!C23</f>
        <v>17 AGAIN</v>
      </c>
      <c r="D23" s="4" t="str">
        <f>'WEEKLY COMPETITIVE REPORT'!D23</f>
        <v>WB</v>
      </c>
      <c r="E23" s="4" t="str">
        <f>'WEEKLY COMPETITIVE REPORT'!E23</f>
        <v>Blitz</v>
      </c>
      <c r="F23" s="38">
        <f>'WEEKLY COMPETITIVE REPORT'!F23</f>
        <v>7</v>
      </c>
      <c r="G23" s="38">
        <f>'WEEKLY COMPETITIVE REPORT'!G23</f>
        <v>6</v>
      </c>
      <c r="H23" s="15">
        <f>'WEEKLY COMPETITIVE REPORT'!H23/X4</f>
        <v>1606.0944925915571</v>
      </c>
      <c r="I23" s="15">
        <f>'WEEKLY COMPETITIVE REPORT'!I23/X4</f>
        <v>4027.117696393626</v>
      </c>
      <c r="J23" s="23">
        <f>'WEEKLY COMPETITIVE REPORT'!J23</f>
        <v>288</v>
      </c>
      <c r="K23" s="23">
        <f>'WEEKLY COMPETITIVE REPORT'!K23</f>
        <v>741</v>
      </c>
      <c r="L23" s="65">
        <f>'WEEKLY COMPETITIVE REPORT'!L23</f>
        <v>-60.118014578271435</v>
      </c>
      <c r="M23" s="15">
        <f t="shared" si="3"/>
        <v>267.6824154319262</v>
      </c>
      <c r="N23" s="38">
        <f>'WEEKLY COMPETITIVE REPORT'!N23</f>
        <v>6</v>
      </c>
      <c r="O23" s="15">
        <f>'WEEKLY COMPETITIVE REPORT'!O23/X4</f>
        <v>3684.6519429689683</v>
      </c>
      <c r="P23" s="15">
        <f>'WEEKLY COMPETITIVE REPORT'!P23/X4</f>
        <v>5202.683813251328</v>
      </c>
      <c r="Q23" s="23">
        <f>'WEEKLY COMPETITIVE REPORT'!Q23</f>
        <v>776</v>
      </c>
      <c r="R23" s="23">
        <f>'WEEKLY COMPETITIVE REPORT'!R23</f>
        <v>980</v>
      </c>
      <c r="S23" s="65">
        <f>'WEEKLY COMPETITIVE REPORT'!S23</f>
        <v>-29.177861364857606</v>
      </c>
      <c r="T23" s="15">
        <f>'WEEKLY COMPETITIVE REPORT'!T23/X4</f>
        <v>88003.91389432485</v>
      </c>
      <c r="U23" s="15">
        <f t="shared" si="4"/>
        <v>614.1086571614948</v>
      </c>
      <c r="V23" s="26">
        <f t="shared" si="5"/>
        <v>91688.56583729382</v>
      </c>
      <c r="W23" s="23">
        <f>'WEEKLY COMPETITIVE REPORT'!W23</f>
        <v>15675</v>
      </c>
      <c r="X23" s="57">
        <f>'WEEKLY COMPETITIVE REPORT'!X23</f>
        <v>16451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TAKEN</v>
      </c>
      <c r="D24" s="4" t="str">
        <f>'WEEKLY COMPETITIVE REPORT'!D24</f>
        <v>INDEP</v>
      </c>
      <c r="E24" s="4" t="str">
        <f>'WEEKLY COMPETITIVE REPORT'!E24</f>
        <v>Blitz</v>
      </c>
      <c r="F24" s="38">
        <f>'WEEKLY COMPETITIVE REPORT'!F24</f>
        <v>3</v>
      </c>
      <c r="G24" s="38">
        <f>'WEEKLY COMPETITIVE REPORT'!G24</f>
        <v>3</v>
      </c>
      <c r="H24" s="15">
        <f>'WEEKLY COMPETITIVE REPORT'!H24/X4</f>
        <v>2314.788929270338</v>
      </c>
      <c r="I24" s="15">
        <f>'WEEKLY COMPETITIVE REPORT'!I24/X4</f>
        <v>5339.670114621191</v>
      </c>
      <c r="J24" s="23">
        <f>'WEEKLY COMPETITIVE REPORT'!J24</f>
        <v>449</v>
      </c>
      <c r="K24" s="23">
        <f>'WEEKLY COMPETITIVE REPORT'!K24</f>
        <v>911</v>
      </c>
      <c r="L24" s="65">
        <f>'WEEKLY COMPETITIVE REPORT'!L24</f>
        <v>-56.64921465968587</v>
      </c>
      <c r="M24" s="15">
        <f t="shared" si="3"/>
        <v>771.5963097567793</v>
      </c>
      <c r="N24" s="38">
        <f>'WEEKLY COMPETITIVE REPORT'!N24</f>
        <v>3</v>
      </c>
      <c r="O24" s="15">
        <f>'WEEKLY COMPETITIVE REPORT'!O24/X4</f>
        <v>3142.2980150964495</v>
      </c>
      <c r="P24" s="15">
        <f>'WEEKLY COMPETITIVE REPORT'!P24/X4</f>
        <v>7054.794520547945</v>
      </c>
      <c r="Q24" s="23">
        <f>'WEEKLY COMPETITIVE REPORT'!Q24</f>
        <v>636</v>
      </c>
      <c r="R24" s="23">
        <f>'WEEKLY COMPETITIVE REPORT'!R24</f>
        <v>1299</v>
      </c>
      <c r="S24" s="65">
        <f>'WEEKLY COMPETITIVE REPORT'!S24</f>
        <v>-55.45868832970081</v>
      </c>
      <c r="T24" s="15">
        <f>'WEEKLY COMPETITIVE REPORT'!T24/X4</f>
        <v>12801.230081073525</v>
      </c>
      <c r="U24" s="15">
        <f t="shared" si="4"/>
        <v>1047.4326716988164</v>
      </c>
      <c r="V24" s="26">
        <f t="shared" si="5"/>
        <v>15943.528096169975</v>
      </c>
      <c r="W24" s="23">
        <f>'WEEKLY COMPETITIVE REPORT'!W24</f>
        <v>2391</v>
      </c>
      <c r="X24" s="57">
        <f>'WEEKLY COMPETITIVE REPORT'!X24</f>
        <v>3027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I LOVE YOU MAN</v>
      </c>
      <c r="D25" s="4" t="str">
        <f>'WEEKLY COMPETITIVE REPORT'!D25</f>
        <v>PAR</v>
      </c>
      <c r="E25" s="4" t="str">
        <f>'WEEKLY COMPETITIVE REPORT'!E25</f>
        <v>Karantanija</v>
      </c>
      <c r="F25" s="38">
        <f>'WEEKLY COMPETITIVE REPORT'!F25</f>
        <v>8</v>
      </c>
      <c r="G25" s="38">
        <f>'WEEKLY COMPETITIVE REPORT'!G25</f>
        <v>9</v>
      </c>
      <c r="H25" s="15">
        <f>'WEEKLY COMPETITIVE REPORT'!H25/X4</f>
        <v>1467.7103718199608</v>
      </c>
      <c r="I25" s="15">
        <f>'WEEKLY COMPETITIVE REPORT'!I25/X4</f>
        <v>3283.477774671512</v>
      </c>
      <c r="J25" s="23">
        <f>'WEEKLY COMPETITIVE REPORT'!J25</f>
        <v>264</v>
      </c>
      <c r="K25" s="23">
        <f>'WEEKLY COMPETITIVE REPORT'!K25</f>
        <v>615</v>
      </c>
      <c r="L25" s="65">
        <f>'WEEKLY COMPETITIVE REPORT'!L25</f>
        <v>-55.300127713920816</v>
      </c>
      <c r="M25" s="15">
        <f t="shared" si="3"/>
        <v>163.07893020221786</v>
      </c>
      <c r="N25" s="38">
        <f>'WEEKLY COMPETITIVE REPORT'!N25</f>
        <v>9</v>
      </c>
      <c r="O25" s="15">
        <f>'WEEKLY COMPETITIVE REPORT'!O25/X4</f>
        <v>2787.251887056192</v>
      </c>
      <c r="P25" s="15">
        <f>'WEEKLY COMPETITIVE REPORT'!P25/X4</f>
        <v>4563.880346659212</v>
      </c>
      <c r="Q25" s="23">
        <f>'WEEKLY COMPETITIVE REPORT'!Q25</f>
        <v>529</v>
      </c>
      <c r="R25" s="23">
        <f>'WEEKLY COMPETITIVE REPORT'!R25</f>
        <v>862</v>
      </c>
      <c r="S25" s="65">
        <f>'WEEKLY COMPETITIVE REPORT'!S25</f>
        <v>-38.928024502297085</v>
      </c>
      <c r="T25" s="15">
        <f>'WEEKLY COMPETITIVE REPORT'!T25/X4</f>
        <v>139098.406485882</v>
      </c>
      <c r="U25" s="15">
        <f t="shared" si="4"/>
        <v>309.6946541173547</v>
      </c>
      <c r="V25" s="26">
        <f t="shared" si="5"/>
        <v>141885.6583729382</v>
      </c>
      <c r="W25" s="23">
        <f>'WEEKLY COMPETITIVE REPORT'!W25</f>
        <v>24256</v>
      </c>
      <c r="X25" s="57">
        <f>'WEEKLY COMPETITIVE REPORT'!X25</f>
        <v>24785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STAR TREK</v>
      </c>
      <c r="D26" s="4" t="str">
        <f>'WEEKLY COMPETITIVE REPORT'!D26</f>
        <v>PAR</v>
      </c>
      <c r="E26" s="4" t="str">
        <f>'WEEKLY COMPETITIVE REPORT'!E26</f>
        <v>Karantanija</v>
      </c>
      <c r="F26" s="38">
        <f>'WEEKLY COMPETITIVE REPORT'!F26</f>
        <v>7</v>
      </c>
      <c r="G26" s="38">
        <f>'WEEKLY COMPETITIVE REPORT'!G26</f>
        <v>5</v>
      </c>
      <c r="H26" s="15">
        <f>'WEEKLY COMPETITIVE REPORT'!H26/X4</f>
        <v>1062.342745317305</v>
      </c>
      <c r="I26" s="15">
        <f>'WEEKLY COMPETITIVE REPORT'!I26/X4</f>
        <v>2251.88705619234</v>
      </c>
      <c r="J26" s="23">
        <f>'WEEKLY COMPETITIVE REPORT'!J26</f>
        <v>192</v>
      </c>
      <c r="K26" s="23">
        <f>'WEEKLY COMPETITIVE REPORT'!K26</f>
        <v>408</v>
      </c>
      <c r="L26" s="65">
        <f>'WEEKLY COMPETITIVE REPORT'!L26</f>
        <v>-52.82433271260087</v>
      </c>
      <c r="M26" s="15">
        <f t="shared" si="3"/>
        <v>212.46854906346098</v>
      </c>
      <c r="N26" s="38">
        <f>'WEEKLY COMPETITIVE REPORT'!N26</f>
        <v>5</v>
      </c>
      <c r="O26" s="15">
        <f>'WEEKLY COMPETITIVE REPORT'!O26/X4</f>
        <v>2292.423818842605</v>
      </c>
      <c r="P26" s="15">
        <f>'WEEKLY COMPETITIVE REPORT'!P26/X4</f>
        <v>3392.5076880067095</v>
      </c>
      <c r="Q26" s="23">
        <f>'WEEKLY COMPETITIVE REPORT'!Q26</f>
        <v>431</v>
      </c>
      <c r="R26" s="23">
        <f>'WEEKLY COMPETITIVE REPORT'!R26</f>
        <v>622</v>
      </c>
      <c r="S26" s="65">
        <f>'WEEKLY COMPETITIVE REPORT'!S26</f>
        <v>-32.42686444169756</v>
      </c>
      <c r="T26" s="15">
        <f>'WEEKLY COMPETITIVE REPORT'!T26/X4</f>
        <v>73131.11545988258</v>
      </c>
      <c r="U26" s="15">
        <f t="shared" si="4"/>
        <v>458.484763768521</v>
      </c>
      <c r="V26" s="26">
        <f t="shared" si="5"/>
        <v>75423.53927872519</v>
      </c>
      <c r="W26" s="23">
        <f>'WEEKLY COMPETITIVE REPORT'!W26</f>
        <v>12811</v>
      </c>
      <c r="X26" s="57">
        <f>'WEEKLY COMPETITIVE REPORT'!X26</f>
        <v>13242</v>
      </c>
    </row>
    <row r="27" spans="1:24" ht="12.75" customHeight="1">
      <c r="A27" s="51">
        <v>14</v>
      </c>
      <c r="B27" s="4">
        <f>'WEEKLY COMPETITIVE REPORT'!B27</f>
        <v>10</v>
      </c>
      <c r="C27" s="4" t="str">
        <f>'WEEKLY COMPETITIVE REPORT'!C27</f>
        <v>WRESTLER</v>
      </c>
      <c r="D27" s="4" t="str">
        <f>'WEEKLY COMPETITIVE REPORT'!D27</f>
        <v>INDEP</v>
      </c>
      <c r="E27" s="4" t="str">
        <f>'WEEKLY COMPETITIVE REPORT'!E27</f>
        <v>Blitz</v>
      </c>
      <c r="F27" s="38">
        <f>'WEEKLY COMPETITIVE REPORT'!F27</f>
        <v>3</v>
      </c>
      <c r="G27" s="38">
        <f>'WEEKLY COMPETITIVE REPORT'!G27</f>
        <v>4</v>
      </c>
      <c r="H27" s="15">
        <f>'WEEKLY COMPETITIVE REPORT'!H27/X4</f>
        <v>1178.3617556611684</v>
      </c>
      <c r="I27" s="15">
        <f>'WEEKLY COMPETITIVE REPORT'!I27/X17</f>
        <v>0.12178474729241877</v>
      </c>
      <c r="J27" s="23">
        <f>'WEEKLY COMPETITIVE REPORT'!J27</f>
        <v>189</v>
      </c>
      <c r="K27" s="23">
        <f>'WEEKLY COMPETITIVE REPORT'!K27</f>
        <v>479</v>
      </c>
      <c r="L27" s="65">
        <f>'WEEKLY COMPETITIVE REPORT'!L27</f>
        <v>-60.95414543770264</v>
      </c>
      <c r="M27" s="15">
        <f t="shared" si="3"/>
        <v>294.5904389152921</v>
      </c>
      <c r="N27" s="38">
        <f>'WEEKLY COMPETITIVE REPORT'!N27</f>
        <v>4</v>
      </c>
      <c r="O27" s="15">
        <f>'WEEKLY COMPETITIVE REPORT'!O27/X4</f>
        <v>1990.4948280682136</v>
      </c>
      <c r="P27" s="15">
        <f>'WEEKLY COMPETITIVE REPORT'!P27/X17</f>
        <v>0.1875</v>
      </c>
      <c r="Q27" s="23">
        <f>'WEEKLY COMPETITIVE REPORT'!Q27</f>
        <v>341</v>
      </c>
      <c r="R27" s="23">
        <f>'WEEKLY COMPETITIVE REPORT'!R27</f>
        <v>790</v>
      </c>
      <c r="S27" s="65">
        <f>'WEEKLY COMPETITIVE REPORT'!S27</f>
        <v>-57.16004813477738</v>
      </c>
      <c r="T27" s="15">
        <f>'WEEKLY COMPETITIVE REPORT'!T27/X17</f>
        <v>0.4211981046931408</v>
      </c>
      <c r="U27" s="15">
        <f t="shared" si="4"/>
        <v>497.6237070170534</v>
      </c>
      <c r="V27" s="26">
        <f t="shared" si="5"/>
        <v>1990.9160261729066</v>
      </c>
      <c r="W27" s="23">
        <f>'WEEKLY COMPETITIVE REPORT'!W27</f>
        <v>1864</v>
      </c>
      <c r="X27" s="57">
        <f>'WEEKLY COMPETITIVE REPORT'!X27</f>
        <v>2205</v>
      </c>
    </row>
    <row r="28" spans="1:24" ht="12.75">
      <c r="A28" s="51">
        <v>15</v>
      </c>
      <c r="B28" s="4">
        <f>'WEEKLY COMPETITIVE REPORT'!B28</f>
        <v>15</v>
      </c>
      <c r="C28" s="4" t="str">
        <f>'WEEKLY COMPETITIVE REPORT'!C28</f>
        <v>THE STRANGERS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4</v>
      </c>
      <c r="G28" s="38">
        <f>'WEEKLY COMPETITIVE REPORT'!G28</f>
        <v>2</v>
      </c>
      <c r="H28" s="15">
        <f>'WEEKLY COMPETITIVE REPORT'!H28/X4</f>
        <v>675.1467710371819</v>
      </c>
      <c r="I28" s="15">
        <f>'WEEKLY COMPETITIVE REPORT'!I28/X17</f>
        <v>0.06424864620938628</v>
      </c>
      <c r="J28" s="23">
        <f>'WEEKLY COMPETITIVE REPORT'!J28</f>
        <v>118</v>
      </c>
      <c r="K28" s="23">
        <f>'WEEKLY COMPETITIVE REPORT'!K28</f>
        <v>278</v>
      </c>
      <c r="L28" s="65">
        <f>'WEEKLY COMPETITIVE REPORT'!L28</f>
        <v>-57.59438103599649</v>
      </c>
      <c r="M28" s="15">
        <f t="shared" si="3"/>
        <v>337.57338551859095</v>
      </c>
      <c r="N28" s="38">
        <f>'WEEKLY COMPETITIVE REPORT'!N28</f>
        <v>2</v>
      </c>
      <c r="O28" s="15">
        <f>'WEEKLY COMPETITIVE REPORT'!O28/X4</f>
        <v>1392.228124126363</v>
      </c>
      <c r="P28" s="15">
        <f>'WEEKLY COMPETITIVE REPORT'!P28/X17</f>
        <v>0.08884250902527076</v>
      </c>
      <c r="Q28" s="23">
        <f>'WEEKLY COMPETITIVE REPORT'!Q28</f>
        <v>257</v>
      </c>
      <c r="R28" s="23">
        <f>'WEEKLY COMPETITIVE REPORT'!R28</f>
        <v>401</v>
      </c>
      <c r="S28" s="65">
        <f>'WEEKLY COMPETITIVE REPORT'!S28</f>
        <v>-36.76190476190476</v>
      </c>
      <c r="T28" s="15">
        <f>'WEEKLY COMPETITIVE REPORT'!T28/X17</f>
        <v>0.38927120938628157</v>
      </c>
      <c r="U28" s="15">
        <f t="shared" si="4"/>
        <v>696.1140620631814</v>
      </c>
      <c r="V28" s="26">
        <f t="shared" si="5"/>
        <v>1392.6173953357493</v>
      </c>
      <c r="W28" s="23">
        <f>'WEEKLY COMPETITIVE REPORT'!W28</f>
        <v>1739</v>
      </c>
      <c r="X28" s="57">
        <f>'WEEKLY COMPETITIVE REPORT'!X28</f>
        <v>1996</v>
      </c>
    </row>
    <row r="29" spans="1:24" ht="12.75">
      <c r="A29" s="51">
        <v>16</v>
      </c>
      <c r="B29" s="4">
        <f>'WEEKLY COMPETITIVE REPORT'!B29</f>
        <v>13</v>
      </c>
      <c r="C29" s="4" t="str">
        <f>'WEEKLY COMPETITIVE REPORT'!C29</f>
        <v>DUPLICITY</v>
      </c>
      <c r="D29" s="4" t="str">
        <f>'WEEKLY COMPETITIVE REPORT'!D29</f>
        <v>UNI</v>
      </c>
      <c r="E29" s="4" t="str">
        <f>'WEEKLY COMPETITIVE REPORT'!E29</f>
        <v>Karantanija</v>
      </c>
      <c r="F29" s="38">
        <f>'WEEKLY COMPETITIVE REPORT'!F29</f>
        <v>7</v>
      </c>
      <c r="G29" s="38">
        <f>'WEEKLY COMPETITIVE REPORT'!G29</f>
        <v>8</v>
      </c>
      <c r="H29" s="15">
        <f>'WEEKLY COMPETITIVE REPORT'!H29/X4</f>
        <v>659.7707576181157</v>
      </c>
      <c r="I29" s="15">
        <f>'WEEKLY COMPETITIVE REPORT'!I29/X17</f>
        <v>0.08901173285198556</v>
      </c>
      <c r="J29" s="23">
        <f>'WEEKLY COMPETITIVE REPORT'!J29</f>
        <v>120</v>
      </c>
      <c r="K29" s="23">
        <f>'WEEKLY COMPETITIVE REPORT'!K29</f>
        <v>386</v>
      </c>
      <c r="L29" s="65">
        <f>'WEEKLY COMPETITIVE REPORT'!L29</f>
        <v>-70.08871989860583</v>
      </c>
      <c r="M29" s="15">
        <f t="shared" si="3"/>
        <v>82.47134470226446</v>
      </c>
      <c r="N29" s="38">
        <f>'WEEKLY COMPETITIVE REPORT'!N29</f>
        <v>8</v>
      </c>
      <c r="O29" s="15">
        <f>'WEEKLY COMPETITIVE REPORT'!O29/X4</f>
        <v>1230.0810735253006</v>
      </c>
      <c r="P29" s="15">
        <f>'WEEKLY COMPETITIVE REPORT'!P29/X17</f>
        <v>0.12697427797833935</v>
      </c>
      <c r="Q29" s="23">
        <f>'WEEKLY COMPETITIVE REPORT'!Q29</f>
        <v>225</v>
      </c>
      <c r="R29" s="23">
        <f>'WEEKLY COMPETITIVE REPORT'!R29</f>
        <v>566</v>
      </c>
      <c r="S29" s="65">
        <f>'WEEKLY COMPETITIVE REPORT'!S29</f>
        <v>-60.90626388271879</v>
      </c>
      <c r="T29" s="15">
        <f>'WEEKLY COMPETITIVE REPORT'!T29/X4</f>
        <v>68192.61951355885</v>
      </c>
      <c r="U29" s="15">
        <f t="shared" si="4"/>
        <v>153.76013419066257</v>
      </c>
      <c r="V29" s="26">
        <f t="shared" si="5"/>
        <v>69422.70058708415</v>
      </c>
      <c r="W29" s="23">
        <f>'WEEKLY COMPETITIVE REPORT'!W29</f>
        <v>11335</v>
      </c>
      <c r="X29" s="57">
        <f>'WEEKLY COMPETITIVE REPORT'!X29</f>
        <v>11560</v>
      </c>
    </row>
    <row r="30" spans="1:24" ht="12.75">
      <c r="A30" s="52">
        <v>17</v>
      </c>
      <c r="B30" s="4">
        <f>'WEEKLY COMPETITIVE REPORT'!B30</f>
        <v>16</v>
      </c>
      <c r="C30" s="4" t="str">
        <f>'WEEKLY COMPETITIVE REPORT'!C30</f>
        <v>TAXI 4</v>
      </c>
      <c r="D30" s="4" t="str">
        <f>'WEEKLY COMPETITIVE REPORT'!D30</f>
        <v>INDEP</v>
      </c>
      <c r="E30" s="4" t="str">
        <f>'WEEKLY COMPETITIVE REPORT'!E30</f>
        <v>CF</v>
      </c>
      <c r="F30" s="38">
        <f>'WEEKLY COMPETITIVE REPORT'!F30</f>
        <v>6</v>
      </c>
      <c r="G30" s="38">
        <f>'WEEKLY COMPETITIVE REPORT'!G30</f>
        <v>2</v>
      </c>
      <c r="H30" s="15">
        <f>'WEEKLY COMPETITIVE REPORT'!H30/X4</f>
        <v>689.124965054515</v>
      </c>
      <c r="I30" s="15">
        <f>'WEEKLY COMPETITIVE REPORT'!I30/X17</f>
        <v>0.059284747292418775</v>
      </c>
      <c r="J30" s="23">
        <f>'WEEKLY COMPETITIVE REPORT'!J30</f>
        <v>120</v>
      </c>
      <c r="K30" s="23">
        <f>'WEEKLY COMPETITIVE REPORT'!K30</f>
        <v>252</v>
      </c>
      <c r="L30" s="65">
        <f>'WEEKLY COMPETITIVE REPORT'!L30</f>
        <v>-53.09229305423406</v>
      </c>
      <c r="M30" s="15">
        <f t="shared" si="3"/>
        <v>344.5624825272575</v>
      </c>
      <c r="N30" s="38">
        <f>'WEEKLY COMPETITIVE REPORT'!N30</f>
        <v>2</v>
      </c>
      <c r="O30" s="15">
        <f>'WEEKLY COMPETITIVE REPORT'!O30/X4</f>
        <v>1039.9776348895723</v>
      </c>
      <c r="P30" s="15">
        <f>'WEEKLY COMPETITIVE REPORT'!P30/X17</f>
        <v>0.08071976534296028</v>
      </c>
      <c r="Q30" s="23">
        <f>'WEEKLY COMPETITIVE REPORT'!Q30</f>
        <v>184</v>
      </c>
      <c r="R30" s="23">
        <f>'WEEKLY COMPETITIVE REPORT'!R30</f>
        <v>352</v>
      </c>
      <c r="S30" s="65">
        <f>'WEEKLY COMPETITIVE REPORT'!S30</f>
        <v>-48.00838574423481</v>
      </c>
      <c r="T30" s="15">
        <f>'WEEKLY COMPETITIVE REPORT'!T30/X4</f>
        <v>19257.757897679618</v>
      </c>
      <c r="U30" s="15">
        <f t="shared" si="4"/>
        <v>519.9888174447862</v>
      </c>
      <c r="V30" s="26">
        <f t="shared" si="5"/>
        <v>20297.73553256919</v>
      </c>
      <c r="W30" s="23">
        <f>'WEEKLY COMPETITIVE REPORT'!W30</f>
        <v>3315</v>
      </c>
      <c r="X30" s="57">
        <f>'WEEKLY COMPETITIVE REPORT'!X30</f>
        <v>3499</v>
      </c>
    </row>
    <row r="31" spans="1:24" ht="12.75">
      <c r="A31" s="51">
        <v>18</v>
      </c>
      <c r="B31" s="4">
        <f>'WEEKLY COMPETITIVE REPORT'!B31</f>
        <v>14</v>
      </c>
      <c r="C31" s="4" t="str">
        <f>'WEEKLY COMPETITIVE REPORT'!C31</f>
        <v>MONSTERS vs ALIENS</v>
      </c>
      <c r="D31" s="4" t="str">
        <f>'WEEKLY COMPETITIVE REPORT'!D31</f>
        <v>PAR</v>
      </c>
      <c r="E31" s="4" t="str">
        <f>'WEEKLY COMPETITIVE REPORT'!E31</f>
        <v>Karantanija</v>
      </c>
      <c r="F31" s="38">
        <f>'WEEKLY COMPETITIVE REPORT'!F31</f>
        <v>11</v>
      </c>
      <c r="G31" s="38">
        <f>'WEEKLY COMPETITIVE REPORT'!G31</f>
        <v>13</v>
      </c>
      <c r="H31" s="15">
        <f>'WEEKLY COMPETITIVE REPORT'!H31/X4</f>
        <v>468.26949958065416</v>
      </c>
      <c r="I31" s="15">
        <f>'WEEKLY COMPETITIVE REPORT'!I31/X17</f>
        <v>0.1086981046931408</v>
      </c>
      <c r="J31" s="23">
        <f>'WEEKLY COMPETITIVE REPORT'!J31</f>
        <v>66</v>
      </c>
      <c r="K31" s="23">
        <f>'WEEKLY COMPETITIVE REPORT'!K31</f>
        <v>364</v>
      </c>
      <c r="L31" s="65">
        <f>'WEEKLY COMPETITIVE REPORT'!L31</f>
        <v>-82.61546445251686</v>
      </c>
      <c r="M31" s="15">
        <f t="shared" si="3"/>
        <v>36.0207307369734</v>
      </c>
      <c r="N31" s="38">
        <f>'WEEKLY COMPETITIVE REPORT'!N31</f>
        <v>13</v>
      </c>
      <c r="O31" s="15">
        <f>'WEEKLY COMPETITIVE REPORT'!O31/X4</f>
        <v>696.1140620631814</v>
      </c>
      <c r="P31" s="15">
        <f>'WEEKLY COMPETITIVE REPORT'!P31/X17</f>
        <v>0.11800541516245487</v>
      </c>
      <c r="Q31" s="23">
        <f>'WEEKLY COMPETITIVE REPORT'!Q31</f>
        <v>96</v>
      </c>
      <c r="R31" s="23">
        <f>'WEEKLY COMPETITIVE REPORT'!R31</f>
        <v>394</v>
      </c>
      <c r="S31" s="65">
        <f>'WEEKLY COMPETITIVE REPORT'!S31</f>
        <v>-76.19502868068834</v>
      </c>
      <c r="T31" s="15">
        <f>'WEEKLY COMPETITIVE REPORT'!T31/X4</f>
        <v>229432.48532289627</v>
      </c>
      <c r="U31" s="15">
        <f t="shared" si="4"/>
        <v>53.54723554332165</v>
      </c>
      <c r="V31" s="26">
        <f t="shared" si="5"/>
        <v>230128.59938495947</v>
      </c>
      <c r="W31" s="23">
        <f>'WEEKLY COMPETITIVE REPORT'!W31</f>
        <v>28900</v>
      </c>
      <c r="X31" s="57">
        <f>'WEEKLY COMPETITIVE REPORT'!X31</f>
        <v>28996</v>
      </c>
    </row>
    <row r="32" spans="1:24" ht="12.75">
      <c r="A32" s="51">
        <v>19</v>
      </c>
      <c r="B32" s="4">
        <f>'WEEKLY COMPETITIVE REPORT'!B32</f>
        <v>19</v>
      </c>
      <c r="C32" s="4" t="str">
        <f>'WEEKLY COMPETITIVE REPORT'!C32</f>
        <v>FAST &amp; FURIOUS 4</v>
      </c>
      <c r="D32" s="4" t="str">
        <f>'WEEKLY COMPETITIVE REPORT'!D32</f>
        <v>UNI</v>
      </c>
      <c r="E32" s="4" t="str">
        <f>'WEEKLY COMPETITIVE REPORT'!E32</f>
        <v>Karantanija</v>
      </c>
      <c r="F32" s="38">
        <f>'WEEKLY COMPETITIVE REPORT'!F32</f>
        <v>10</v>
      </c>
      <c r="G32" s="38">
        <f>'WEEKLY COMPETITIVE REPORT'!G32</f>
        <v>9</v>
      </c>
      <c r="H32" s="15">
        <f>'WEEKLY COMPETITIVE REPORT'!H32/X4</f>
        <v>304.72462957785854</v>
      </c>
      <c r="I32" s="15">
        <f>'WEEKLY COMPETITIVE REPORT'!I32/X17</f>
        <v>0.03254738267148014</v>
      </c>
      <c r="J32" s="23">
        <f>'WEEKLY COMPETITIVE REPORT'!J32</f>
        <v>53</v>
      </c>
      <c r="K32" s="23">
        <f>'WEEKLY COMPETITIVE REPORT'!K32</f>
        <v>145</v>
      </c>
      <c r="L32" s="65">
        <f>'WEEKLY COMPETITIVE REPORT'!L32</f>
        <v>-62.21837088388215</v>
      </c>
      <c r="M32" s="15">
        <f t="shared" si="3"/>
        <v>33.858292175317615</v>
      </c>
      <c r="N32" s="38">
        <f>'WEEKLY COMPETITIVE REPORT'!N32</f>
        <v>9</v>
      </c>
      <c r="O32" s="15">
        <f>'WEEKLY COMPETITIVE REPORT'!O32/X4</f>
        <v>661.168577019849</v>
      </c>
      <c r="P32" s="15">
        <f>'WEEKLY COMPETITIVE REPORT'!P32/X17</f>
        <v>0.03818817689530686</v>
      </c>
      <c r="Q32" s="23">
        <f>'WEEKLY COMPETITIVE REPORT'!Q32</f>
        <v>121</v>
      </c>
      <c r="R32" s="23">
        <f>'WEEKLY COMPETITIVE REPORT'!R32</f>
        <v>174</v>
      </c>
      <c r="S32" s="65">
        <f>'WEEKLY COMPETITIVE REPORT'!S32</f>
        <v>-30.13293943870015</v>
      </c>
      <c r="T32" s="15">
        <f>'WEEKLY COMPETITIVE REPORT'!T32/X4</f>
        <v>339445.0656975119</v>
      </c>
      <c r="U32" s="15">
        <f t="shared" si="4"/>
        <v>73.46317522442766</v>
      </c>
      <c r="V32" s="26">
        <f t="shared" si="5"/>
        <v>340106.2342745317</v>
      </c>
      <c r="W32" s="23">
        <f>'WEEKLY COMPETITIVE REPORT'!W32</f>
        <v>57572</v>
      </c>
      <c r="X32" s="57">
        <f>'WEEKLY COMPETITIVE REPORT'!X32</f>
        <v>57693</v>
      </c>
    </row>
    <row r="33" spans="1:24" ht="13.5" thickBot="1">
      <c r="A33" s="51">
        <v>20</v>
      </c>
      <c r="B33" s="4">
        <f>'WEEKLY COMPETITIVE REPORT'!B33</f>
        <v>20</v>
      </c>
      <c r="C33" s="4" t="str">
        <f>'WEEKLY COMPETITIVE REPORT'!C33</f>
        <v>GRAN TORINO</v>
      </c>
      <c r="D33" s="4" t="str">
        <f>'WEEKLY COMPETITIVE REPORT'!D33</f>
        <v>WB</v>
      </c>
      <c r="E33" s="4" t="str">
        <f>'WEEKLY COMPETITIVE REPORT'!E33</f>
        <v>Blitz</v>
      </c>
      <c r="F33" s="38">
        <f>'WEEKLY COMPETITIVE REPORT'!F33</f>
        <v>10</v>
      </c>
      <c r="G33" s="38">
        <f>'WEEKLY COMPETITIVE REPORT'!G33</f>
        <v>5</v>
      </c>
      <c r="H33" s="15">
        <f>'WEEKLY COMPETITIVE REPORT'!H33/X4</f>
        <v>297.73553256919206</v>
      </c>
      <c r="I33" s="15">
        <f>'WEEKLY COMPETITIVE REPORT'!I33/X17</f>
        <v>0.024875902527075812</v>
      </c>
      <c r="J33" s="23">
        <f>'WEEKLY COMPETITIVE REPORT'!J33</f>
        <v>57</v>
      </c>
      <c r="K33" s="23">
        <f>'WEEKLY COMPETITIVE REPORT'!K33</f>
        <v>133</v>
      </c>
      <c r="L33" s="65">
        <f>'WEEKLY COMPETITIVE REPORT'!L33</f>
        <v>-51.70068027210885</v>
      </c>
      <c r="M33" s="15">
        <f t="shared" si="3"/>
        <v>59.547106513838415</v>
      </c>
      <c r="N33" s="38">
        <f>'WEEKLY COMPETITIVE REPORT'!N33</f>
        <v>5</v>
      </c>
      <c r="O33" s="15">
        <f>'WEEKLY COMPETITIVE REPORT'!O33/X4</f>
        <v>455.6891249650545</v>
      </c>
      <c r="P33" s="15">
        <f>'WEEKLY COMPETITIVE REPORT'!P33/X17</f>
        <v>0.03655234657039711</v>
      </c>
      <c r="Q33" s="23">
        <f>'WEEKLY COMPETITIVE REPORT'!Q33</f>
        <v>89</v>
      </c>
      <c r="R33" s="23">
        <f>'WEEKLY COMPETITIVE REPORT'!R33</f>
        <v>208</v>
      </c>
      <c r="S33" s="65">
        <f>'WEEKLY COMPETITIVE REPORT'!S33</f>
        <v>-49.691358024691354</v>
      </c>
      <c r="T33" s="15">
        <f>'WEEKLY COMPETITIVE REPORT'!T33/X4</f>
        <v>86632.65306122448</v>
      </c>
      <c r="U33" s="15">
        <f t="shared" si="4"/>
        <v>91.1378249930109</v>
      </c>
      <c r="V33" s="26">
        <f t="shared" si="5"/>
        <v>87088.34218618953</v>
      </c>
      <c r="W33" s="23">
        <f>'WEEKLY COMPETITIVE REPORT'!W33</f>
        <v>14349</v>
      </c>
      <c r="X33" s="57">
        <f>'WEEKLY COMPETITIVE REPORT'!X33</f>
        <v>14438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146</v>
      </c>
      <c r="H34" s="33">
        <f>SUM(H14:H33)</f>
        <v>93543.47218339388</v>
      </c>
      <c r="I34" s="32">
        <f>SUM(I14:I33)</f>
        <v>163848.69726423526</v>
      </c>
      <c r="J34" s="32">
        <f>SUM(J14:J33)</f>
        <v>16532</v>
      </c>
      <c r="K34" s="32">
        <f>SUM(K14:K33)</f>
        <v>30478</v>
      </c>
      <c r="L34" s="65">
        <f>'WEEKLY COMPETITIVE REPORT'!L34</f>
        <v>-47.609914198033444</v>
      </c>
      <c r="M34" s="33">
        <f>H34/G34</f>
        <v>640.7087135848896</v>
      </c>
      <c r="N34" s="41">
        <f>'WEEKLY COMPETITIVE REPORT'!N34</f>
        <v>146</v>
      </c>
      <c r="O34" s="32">
        <f>SUM(O14:O33)</f>
        <v>159876.99189264746</v>
      </c>
      <c r="P34" s="32">
        <f>SUM(P14:P33)</f>
        <v>226956.22612551585</v>
      </c>
      <c r="Q34" s="32">
        <f>SUM(Q14:Q33)</f>
        <v>29956</v>
      </c>
      <c r="R34" s="32">
        <f>SUM(R14:R33)</f>
        <v>44118</v>
      </c>
      <c r="S34" s="66">
        <f>O34/P34-100%</f>
        <v>-0.295560229291841</v>
      </c>
      <c r="T34" s="32">
        <f>SUM(T14:T33)</f>
        <v>1703264.718772361</v>
      </c>
      <c r="U34" s="33">
        <f>O34/N34</f>
        <v>1095.0478896756676</v>
      </c>
      <c r="V34" s="32">
        <f>SUM(V14:V33)</f>
        <v>1863141.7106650088</v>
      </c>
      <c r="W34" s="32">
        <f>SUM(W14:W33)</f>
        <v>291260</v>
      </c>
      <c r="X34" s="36">
        <f>SUM(X14:X33)</f>
        <v>321216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2008-07-03T16:27:44Z</cp:lastPrinted>
  <dcterms:created xsi:type="dcterms:W3CDTF">1998-07-08T11:15:35Z</dcterms:created>
  <dcterms:modified xsi:type="dcterms:W3CDTF">2009-06-18T13:41:22Z</dcterms:modified>
  <cp:category/>
  <cp:version/>
  <cp:contentType/>
  <cp:contentStatus/>
</cp:coreProperties>
</file>