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70" windowWidth="17910" windowHeight="981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<sst xmlns="http://schemas.openxmlformats.org/spreadsheetml/2006/main" count="229" uniqueCount="76">
  <si>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</si>
  <si>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</si>
  <si>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</si>
  <si>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</si>
  <si>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</si>
  <si>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</si>
  <si>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</si>
  <si>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</si>
  <si>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</si>
  <si>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</si>
  <si>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</si>
  <si>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</si>
  <si>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</si>
  <si>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</si>
  <si>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</si>
  <si>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</si>
  <si>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</si>
  <si>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</si>
  <si>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</si>
  <si>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</si>
  <si>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</si>
  <si>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</si>
  <si>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</si>
  <si>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</si>
  <si>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</si>
  <si>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</si>
  <si>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</si>
  <si>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</si>
  <si>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</si>
  <si>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</si>
  <si>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</si>
  <si>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</si>
  <si>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</si>
  <si>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</si>
  <si>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</si>
  <si>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</si>
  <si>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</si>
  <si>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</si>
  <si>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</si>
  <si>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</si>
  <si>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</si>
  <si>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</si>
  <si>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</si>
  <si>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</si>
  <si>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</si>
  <si>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</si>
  <si>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</si>
  <si>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</si>
  <si>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</si>
  <si>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</si>
  <si>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</si>
  <si>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</si>
  <si>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</si>
  <si>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</si>
  <si>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PAR</t>
  </si>
  <si>
    <t>I LOVE YOU MAN</t>
  </si>
  <si>
    <t>ANGELS &amp; DEMONS</t>
  </si>
  <si>
    <t>SONY</t>
  </si>
  <si>
    <t>WRESTLER</t>
  </si>
  <si>
    <t>TERMINATOR: SALVATION</t>
  </si>
  <si>
    <t>HANGOVER</t>
  </si>
  <si>
    <t>KNOWING</t>
  </si>
  <si>
    <t>FIGHTING</t>
  </si>
  <si>
    <t>HANNAH MONTANA: THE MOVIE</t>
  </si>
  <si>
    <t>TRANSFORMERS 2</t>
  </si>
  <si>
    <t>DRAG ME TO HELL</t>
  </si>
  <si>
    <t>FIVIA</t>
  </si>
  <si>
    <t>ICE AGE 3: DAWN OF THE DINOSAURS</t>
  </si>
  <si>
    <t>BRUNO</t>
  </si>
  <si>
    <t>HARRY POTTER AND THE HALF BLOOD PRINCE</t>
  </si>
  <si>
    <t xml:space="preserve">24 - Jul   </t>
  </si>
  <si>
    <t>26 - Jul</t>
  </si>
  <si>
    <t>23 - Jul</t>
  </si>
  <si>
    <t>29 - Jul</t>
  </si>
  <si>
    <t>THE LAST HOUSE ON THE LEFT</t>
  </si>
  <si>
    <t>TWO LOVERS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</si>
</sst>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9" t="s">
        <v>70</v>
      </c>
      <c r="K4" s="21"/>
      <c r="L4" s="90" t="s">
        <v>71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0.7098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8" t="s">
        <v>72</v>
      </c>
      <c r="K5" s="8"/>
      <c r="L5" s="91" t="s">
        <v>73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30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40024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67</v>
      </c>
      <c r="D14" s="16" t="s">
        <v>45</v>
      </c>
      <c r="E14" s="16" t="s">
        <v>42</v>
      </c>
      <c r="F14" s="38">
        <v>4</v>
      </c>
      <c r="G14" s="38">
        <v>21</v>
      </c>
      <c r="H14" s="25">
        <v>44200</v>
      </c>
      <c r="I14" s="25">
        <v>75308</v>
      </c>
      <c r="J14" s="25">
        <v>9096</v>
      </c>
      <c r="K14" s="25">
        <v>15609</v>
      </c>
      <c r="L14" s="65">
        <f>(H14/I14*100)-100</f>
        <v>-41.30769639347746</v>
      </c>
      <c r="M14" s="15">
        <f>H14/G14</f>
        <v>2104.7619047619046</v>
      </c>
      <c r="N14" s="39">
        <v>21</v>
      </c>
      <c r="O14" s="15">
        <v>79973</v>
      </c>
      <c r="P14" s="15">
        <v>122953</v>
      </c>
      <c r="Q14" s="15">
        <v>17776</v>
      </c>
      <c r="R14" s="15">
        <v>27135</v>
      </c>
      <c r="S14" s="65">
        <f>(O14/P14*100)-100</f>
        <v>-34.95644677234391</v>
      </c>
      <c r="T14" s="76">
        <v>627078</v>
      </c>
      <c r="U14" s="15">
        <f>O14/N14</f>
        <v>3808.2380952380954</v>
      </c>
      <c r="V14" s="76">
        <f>SUM(T14,O14)</f>
        <v>707051</v>
      </c>
      <c r="W14" s="76">
        <v>134262</v>
      </c>
      <c r="X14" s="77">
        <f>SUM(W14,Q14)</f>
        <v>152038</v>
      </c>
    </row>
    <row r="15" spans="1:24" ht="12.75">
      <c r="A15" s="74">
        <v>2</v>
      </c>
      <c r="B15" s="74">
        <v>2</v>
      </c>
      <c r="C15" s="4" t="s">
        <v>69</v>
      </c>
      <c r="D15" s="16" t="s">
        <v>43</v>
      </c>
      <c r="E15" s="16" t="s">
        <v>44</v>
      </c>
      <c r="F15" s="38">
        <v>2</v>
      </c>
      <c r="G15" s="38">
        <v>10</v>
      </c>
      <c r="H15" s="25">
        <v>22081</v>
      </c>
      <c r="I15" s="25">
        <v>52303</v>
      </c>
      <c r="J15" s="23">
        <v>5495</v>
      </c>
      <c r="K15" s="23">
        <v>13052</v>
      </c>
      <c r="L15" s="65">
        <f>(H15/I15*100)-100</f>
        <v>-57.78253637458655</v>
      </c>
      <c r="M15" s="15">
        <f>H15/G15</f>
        <v>2208.1</v>
      </c>
      <c r="N15" s="38">
        <v>10</v>
      </c>
      <c r="O15" s="23">
        <v>45997</v>
      </c>
      <c r="P15" s="23">
        <v>99698</v>
      </c>
      <c r="Q15" s="23">
        <v>12416</v>
      </c>
      <c r="R15" s="23">
        <v>26456</v>
      </c>
      <c r="S15" s="65">
        <f>(O15/P15*100)-100</f>
        <v>-53.863668278200166</v>
      </c>
      <c r="T15" s="79">
        <v>107989</v>
      </c>
      <c r="U15" s="15">
        <f>O15/N15</f>
        <v>4599.7</v>
      </c>
      <c r="V15" s="79">
        <f>SUM(T15,O15)</f>
        <v>153986</v>
      </c>
      <c r="W15" s="79">
        <v>28798</v>
      </c>
      <c r="X15" s="80">
        <f>SUM(W15,Q15)</f>
        <v>41214</v>
      </c>
    </row>
    <row r="16" spans="1:24" ht="12.75">
      <c r="A16" s="74">
        <v>3</v>
      </c>
      <c r="B16" s="74">
        <v>3</v>
      </c>
      <c r="C16" s="4" t="s">
        <v>68</v>
      </c>
      <c r="D16" s="16" t="s">
        <v>46</v>
      </c>
      <c r="E16" s="16" t="s">
        <v>44</v>
      </c>
      <c r="F16" s="38">
        <v>3</v>
      </c>
      <c r="G16" s="38">
        <v>10</v>
      </c>
      <c r="H16" s="25">
        <v>17835</v>
      </c>
      <c r="I16" s="25">
        <v>36152</v>
      </c>
      <c r="J16" s="93">
        <v>4377</v>
      </c>
      <c r="K16" s="93">
        <v>8829</v>
      </c>
      <c r="L16" s="65">
        <f>(H16/I16*100)-100</f>
        <v>-50.66662978535074</v>
      </c>
      <c r="M16" s="15">
        <f>H16/G16</f>
        <v>1783.5</v>
      </c>
      <c r="N16" s="39">
        <v>10</v>
      </c>
      <c r="O16" s="15">
        <v>32934</v>
      </c>
      <c r="P16" s="15">
        <v>63868</v>
      </c>
      <c r="Q16" s="15">
        <v>8730</v>
      </c>
      <c r="R16" s="15">
        <v>16675</v>
      </c>
      <c r="S16" s="65">
        <f>(O16/P16*100)-100</f>
        <v>-48.434270683284275</v>
      </c>
      <c r="T16" s="79">
        <v>168860</v>
      </c>
      <c r="U16" s="15">
        <f>O16/N16</f>
        <v>3293.4</v>
      </c>
      <c r="V16" s="79">
        <f>SUM(T16,O16)</f>
        <v>201794</v>
      </c>
      <c r="W16" s="79">
        <v>44940</v>
      </c>
      <c r="X16" s="80">
        <f>SUM(W16,Q16)</f>
        <v>53670</v>
      </c>
    </row>
    <row r="17" spans="1:24" ht="12.75">
      <c r="A17" s="74">
        <v>4</v>
      </c>
      <c r="B17" s="74">
        <v>4</v>
      </c>
      <c r="C17" s="4" t="s">
        <v>60</v>
      </c>
      <c r="D17" s="16" t="s">
        <v>43</v>
      </c>
      <c r="E17" s="16" t="s">
        <v>44</v>
      </c>
      <c r="F17" s="38">
        <v>7</v>
      </c>
      <c r="G17" s="38">
        <v>6</v>
      </c>
      <c r="H17" s="25">
        <v>6402</v>
      </c>
      <c r="I17" s="25">
        <v>9754</v>
      </c>
      <c r="J17" s="23">
        <v>1577</v>
      </c>
      <c r="K17" s="23">
        <v>2401</v>
      </c>
      <c r="L17" s="65">
        <f>(H17/I17*100)-100</f>
        <v>-34.36538855854009</v>
      </c>
      <c r="M17" s="15">
        <f>H17/G17</f>
        <v>1067</v>
      </c>
      <c r="N17" s="75">
        <v>6</v>
      </c>
      <c r="O17" s="15">
        <v>11657</v>
      </c>
      <c r="P17" s="15">
        <v>15865</v>
      </c>
      <c r="Q17" s="15">
        <v>3142</v>
      </c>
      <c r="R17" s="15">
        <v>4203</v>
      </c>
      <c r="S17" s="65">
        <f>(O17/P17*100)-100</f>
        <v>-26.523794516230694</v>
      </c>
      <c r="T17" s="87">
        <v>194621</v>
      </c>
      <c r="U17" s="15">
        <f>O17/N17</f>
        <v>1942.8333333333333</v>
      </c>
      <c r="V17" s="79">
        <f>SUM(T17,O17)</f>
        <v>206278</v>
      </c>
      <c r="W17" s="79">
        <v>47981</v>
      </c>
      <c r="X17" s="80">
        <f>SUM(W17,Q17)</f>
        <v>51123</v>
      </c>
    </row>
    <row r="18" spans="1:24" ht="13.5" customHeight="1">
      <c r="A18" s="74">
        <v>5</v>
      </c>
      <c r="B18" s="74" t="s">
        <v>50</v>
      </c>
      <c r="C18" s="4" t="s">
        <v>74</v>
      </c>
      <c r="D18" s="16" t="s">
        <v>53</v>
      </c>
      <c r="E18" s="16" t="s">
        <v>36</v>
      </c>
      <c r="F18" s="38">
        <v>1</v>
      </c>
      <c r="G18" s="38">
        <v>7</v>
      </c>
      <c r="H18" s="15">
        <v>5673</v>
      </c>
      <c r="I18" s="15"/>
      <c r="J18" s="15">
        <v>1403</v>
      </c>
      <c r="K18" s="15"/>
      <c r="L18" s="65"/>
      <c r="M18" s="15">
        <f>H18/G18</f>
        <v>810.4285714285714</v>
      </c>
      <c r="N18" s="75">
        <v>7</v>
      </c>
      <c r="O18" s="23">
        <v>10775</v>
      </c>
      <c r="P18" s="23"/>
      <c r="Q18" s="23">
        <v>2944</v>
      </c>
      <c r="R18" s="23"/>
      <c r="S18" s="65"/>
      <c r="T18" s="79"/>
      <c r="U18" s="15">
        <f>O18/N18</f>
        <v>1539.2857142857142</v>
      </c>
      <c r="V18" s="79">
        <f>SUM(T18,O18)</f>
        <v>10775</v>
      </c>
      <c r="W18" s="79"/>
      <c r="X18" s="80">
        <f>SUM(W18,Q18)</f>
        <v>2944</v>
      </c>
    </row>
    <row r="19" spans="1:24" ht="12.75">
      <c r="A19" s="74">
        <v>6</v>
      </c>
      <c r="B19" s="74" t="s">
        <v>50</v>
      </c>
      <c r="C19" s="4" t="s">
        <v>75</v>
      </c>
      <c r="D19" s="16" t="s">
        <v>46</v>
      </c>
      <c r="E19" s="16" t="s">
        <v>47</v>
      </c>
      <c r="F19" s="38">
        <v>1</v>
      </c>
      <c r="G19" s="38">
        <v>2</v>
      </c>
      <c r="H19" s="15">
        <v>2287</v>
      </c>
      <c r="I19" s="15"/>
      <c r="J19" s="23">
        <v>554</v>
      </c>
      <c r="K19" s="23"/>
      <c r="L19" s="65"/>
      <c r="M19" s="15">
        <f>H19/G19</f>
        <v>1143.5</v>
      </c>
      <c r="N19" s="75">
        <v>2</v>
      </c>
      <c r="O19" s="23">
        <v>4555</v>
      </c>
      <c r="P19" s="23"/>
      <c r="Q19" s="23">
        <v>1177</v>
      </c>
      <c r="R19" s="23"/>
      <c r="S19" s="65"/>
      <c r="T19" s="79"/>
      <c r="U19" s="15">
        <f>O19/N19</f>
        <v>2277.5</v>
      </c>
      <c r="V19" s="79">
        <f>SUM(T19,O19)</f>
        <v>4555</v>
      </c>
      <c r="W19" s="79"/>
      <c r="X19" s="80">
        <f>SUM(W19,Q19)</f>
        <v>1177</v>
      </c>
    </row>
    <row r="20" spans="1:24" ht="12.75">
      <c r="A20" s="74">
        <v>7</v>
      </c>
      <c r="B20" s="74">
        <v>5</v>
      </c>
      <c r="C20" s="4" t="s">
        <v>65</v>
      </c>
      <c r="D20" s="16" t="s">
        <v>46</v>
      </c>
      <c r="E20" s="16" t="s">
        <v>66</v>
      </c>
      <c r="F20" s="38">
        <v>5</v>
      </c>
      <c r="G20" s="38">
        <v>4</v>
      </c>
      <c r="H20" s="15">
        <v>1832</v>
      </c>
      <c r="I20" s="15">
        <v>3323</v>
      </c>
      <c r="J20" s="25">
        <v>447</v>
      </c>
      <c r="K20" s="25">
        <v>816</v>
      </c>
      <c r="L20" s="65">
        <f>(H20/I20*100)-100</f>
        <v>-44.86909419199519</v>
      </c>
      <c r="M20" s="15">
        <f>H20/G20</f>
        <v>458</v>
      </c>
      <c r="N20" s="75">
        <v>4</v>
      </c>
      <c r="O20" s="15">
        <v>3255</v>
      </c>
      <c r="P20" s="15">
        <v>5587</v>
      </c>
      <c r="Q20" s="15">
        <v>882</v>
      </c>
      <c r="R20" s="15">
        <v>1471</v>
      </c>
      <c r="S20" s="65">
        <f>(O20/P20*100)-100</f>
        <v>-41.73975299803114</v>
      </c>
      <c r="T20" s="79">
        <v>36072</v>
      </c>
      <c r="U20" s="15">
        <f>O20/N20</f>
        <v>813.75</v>
      </c>
      <c r="V20" s="79">
        <f>SUM(T20,O20)</f>
        <v>39327</v>
      </c>
      <c r="W20" s="79">
        <v>8840</v>
      </c>
      <c r="X20" s="80">
        <f>SUM(W20,Q20)</f>
        <v>9722</v>
      </c>
    </row>
    <row r="21" spans="1:24" ht="12.75">
      <c r="A21" s="74">
        <v>8</v>
      </c>
      <c r="B21" s="74">
        <v>6</v>
      </c>
      <c r="C21" s="4" t="s">
        <v>64</v>
      </c>
      <c r="D21" s="16" t="s">
        <v>54</v>
      </c>
      <c r="E21" s="16" t="s">
        <v>36</v>
      </c>
      <c r="F21" s="38">
        <v>5</v>
      </c>
      <c r="G21" s="38">
        <v>5</v>
      </c>
      <c r="H21" s="15">
        <v>1240</v>
      </c>
      <c r="I21" s="15">
        <v>3160</v>
      </c>
      <c r="J21" s="92">
        <v>314</v>
      </c>
      <c r="K21" s="92">
        <v>768</v>
      </c>
      <c r="L21" s="65">
        <f>(H21/I21*100)-100</f>
        <v>-60.75949367088608</v>
      </c>
      <c r="M21" s="15">
        <f>H21/G21</f>
        <v>248</v>
      </c>
      <c r="N21" s="75">
        <v>5</v>
      </c>
      <c r="O21" s="23">
        <v>2161</v>
      </c>
      <c r="P21" s="23">
        <v>4894</v>
      </c>
      <c r="Q21" s="23">
        <v>617</v>
      </c>
      <c r="R21" s="23">
        <v>1291</v>
      </c>
      <c r="S21" s="65">
        <f>(O21/P21*100)-100</f>
        <v>-55.843890478136494</v>
      </c>
      <c r="T21" s="79">
        <v>64813</v>
      </c>
      <c r="U21" s="15">
        <f>O21/N21</f>
        <v>432.2</v>
      </c>
      <c r="V21" s="79">
        <f>SUM(T21,O21)</f>
        <v>66974</v>
      </c>
      <c r="W21" s="79">
        <v>17260</v>
      </c>
      <c r="X21" s="80">
        <f>SUM(W21,Q21)</f>
        <v>17877</v>
      </c>
    </row>
    <row r="22" spans="1:24" ht="12.75">
      <c r="A22" s="74">
        <v>9</v>
      </c>
      <c r="B22" s="74">
        <v>8</v>
      </c>
      <c r="C22" s="4" t="s">
        <v>56</v>
      </c>
      <c r="D22" s="16" t="s">
        <v>57</v>
      </c>
      <c r="E22" s="16" t="s">
        <v>42</v>
      </c>
      <c r="F22" s="38">
        <v>11</v>
      </c>
      <c r="G22" s="38">
        <v>15</v>
      </c>
      <c r="H22" s="15">
        <v>961</v>
      </c>
      <c r="I22" s="15">
        <v>1674</v>
      </c>
      <c r="J22" s="23">
        <v>243</v>
      </c>
      <c r="K22" s="23">
        <v>425</v>
      </c>
      <c r="L22" s="65">
        <f>(H22/I22*100)-100</f>
        <v>-42.592592592592595</v>
      </c>
      <c r="M22" s="15">
        <f>H22/G22</f>
        <v>64.06666666666666</v>
      </c>
      <c r="N22" s="38">
        <v>15</v>
      </c>
      <c r="O22" s="23">
        <v>2081</v>
      </c>
      <c r="P22" s="23">
        <v>2914</v>
      </c>
      <c r="Q22" s="23">
        <v>556</v>
      </c>
      <c r="R22" s="23">
        <v>772</v>
      </c>
      <c r="S22" s="65">
        <f>(O22/P22*100)-100</f>
        <v>-28.58613589567605</v>
      </c>
      <c r="T22" s="79">
        <v>323216</v>
      </c>
      <c r="U22" s="15">
        <f>O22/N22</f>
        <v>138.73333333333332</v>
      </c>
      <c r="V22" s="79">
        <f>SUM(T22,O22)</f>
        <v>325297</v>
      </c>
      <c r="W22" s="79">
        <v>83102</v>
      </c>
      <c r="X22" s="80">
        <f>SUM(W22,Q22)</f>
        <v>83658</v>
      </c>
    </row>
    <row r="23" spans="1:24" ht="12.75">
      <c r="A23" s="74">
        <v>10</v>
      </c>
      <c r="B23" s="74">
        <v>7</v>
      </c>
      <c r="C23" s="4" t="s">
        <v>63</v>
      </c>
      <c r="D23" s="16" t="s">
        <v>51</v>
      </c>
      <c r="E23" s="16" t="s">
        <v>52</v>
      </c>
      <c r="F23" s="38">
        <v>6</v>
      </c>
      <c r="G23" s="38">
        <v>8</v>
      </c>
      <c r="H23" s="25">
        <v>839</v>
      </c>
      <c r="I23" s="25">
        <v>1577</v>
      </c>
      <c r="J23" s="25">
        <v>211</v>
      </c>
      <c r="K23" s="25">
        <v>397</v>
      </c>
      <c r="L23" s="65">
        <f>(H23/I23*100)-100</f>
        <v>-46.797717184527585</v>
      </c>
      <c r="M23" s="15">
        <f>H23/G23</f>
        <v>104.875</v>
      </c>
      <c r="N23" s="75">
        <v>8</v>
      </c>
      <c r="O23" s="15">
        <v>1993</v>
      </c>
      <c r="P23" s="15">
        <v>3023</v>
      </c>
      <c r="Q23" s="15">
        <v>540</v>
      </c>
      <c r="R23" s="15">
        <v>841</v>
      </c>
      <c r="S23" s="65">
        <f>(O23/P23*100)-100</f>
        <v>-34.07211379424413</v>
      </c>
      <c r="T23" s="79">
        <v>65740</v>
      </c>
      <c r="U23" s="15">
        <f>O23/N23</f>
        <v>249.125</v>
      </c>
      <c r="V23" s="79">
        <f>SUM(T23,O23)</f>
        <v>67733</v>
      </c>
      <c r="W23" s="79">
        <v>17143</v>
      </c>
      <c r="X23" s="80">
        <f>SUM(W23,Q23)</f>
        <v>17683</v>
      </c>
    </row>
    <row r="24" spans="1:24" ht="12.75">
      <c r="A24" s="74">
        <v>11</v>
      </c>
      <c r="B24" s="74">
        <v>10</v>
      </c>
      <c r="C24" s="4" t="s">
        <v>62</v>
      </c>
      <c r="D24" s="16" t="s">
        <v>53</v>
      </c>
      <c r="E24" s="16" t="s">
        <v>36</v>
      </c>
      <c r="F24" s="38">
        <v>6</v>
      </c>
      <c r="G24" s="38">
        <v>6</v>
      </c>
      <c r="H24" s="25">
        <v>714</v>
      </c>
      <c r="I24" s="25">
        <v>636</v>
      </c>
      <c r="J24" s="79">
        <v>174</v>
      </c>
      <c r="K24" s="79">
        <v>163</v>
      </c>
      <c r="L24" s="65">
        <f>(H24/I24*100)-100</f>
        <v>12.264150943396231</v>
      </c>
      <c r="M24" s="15">
        <f>H24/G24</f>
        <v>119</v>
      </c>
      <c r="N24" s="39">
        <v>6</v>
      </c>
      <c r="O24" s="15">
        <v>1122</v>
      </c>
      <c r="P24" s="15">
        <v>1033</v>
      </c>
      <c r="Q24" s="15">
        <v>281</v>
      </c>
      <c r="R24" s="15">
        <v>280</v>
      </c>
      <c r="S24" s="65">
        <f>(O24/P24*100)-100</f>
        <v>8.615682478218773</v>
      </c>
      <c r="T24" s="79">
        <v>29122</v>
      </c>
      <c r="U24" s="15">
        <f>O24/N24</f>
        <v>187</v>
      </c>
      <c r="V24" s="79">
        <f>SUM(T24,O24)</f>
        <v>30244</v>
      </c>
      <c r="W24" s="79">
        <v>7102</v>
      </c>
      <c r="X24" s="80">
        <f>SUM(W24,Q24)</f>
        <v>7383</v>
      </c>
    </row>
    <row r="25" spans="1:24" ht="12.75" customHeight="1">
      <c r="A25" s="52">
        <v>12</v>
      </c>
      <c r="B25" s="74">
        <v>14</v>
      </c>
      <c r="C25" s="4" t="s">
        <v>59</v>
      </c>
      <c r="D25" s="16" t="s">
        <v>57</v>
      </c>
      <c r="E25" s="16" t="s">
        <v>42</v>
      </c>
      <c r="F25" s="38">
        <v>8</v>
      </c>
      <c r="G25" s="38">
        <v>13</v>
      </c>
      <c r="H25" s="25">
        <v>265</v>
      </c>
      <c r="I25" s="25">
        <v>406</v>
      </c>
      <c r="J25" s="25">
        <v>67</v>
      </c>
      <c r="K25" s="25">
        <v>103</v>
      </c>
      <c r="L25" s="65">
        <f>(H25/I25*100)-100</f>
        <v>-34.72906403940887</v>
      </c>
      <c r="M25" s="15">
        <f>H25/G25</f>
        <v>20.384615384615383</v>
      </c>
      <c r="N25" s="75">
        <v>13</v>
      </c>
      <c r="O25" s="15">
        <v>622</v>
      </c>
      <c r="P25" s="15">
        <v>689</v>
      </c>
      <c r="Q25" s="25">
        <v>169</v>
      </c>
      <c r="R25" s="25">
        <v>180</v>
      </c>
      <c r="S25" s="67">
        <f>(O25/P25*100)-100</f>
        <v>-9.724238026124823</v>
      </c>
      <c r="T25" s="81">
        <v>102003</v>
      </c>
      <c r="U25" s="15">
        <f>O25/N25</f>
        <v>47.84615384615385</v>
      </c>
      <c r="V25" s="79">
        <f>SUM(T25,O25)</f>
        <v>102625</v>
      </c>
      <c r="W25" s="79">
        <v>25723</v>
      </c>
      <c r="X25" s="80">
        <f>SUM(W25,Q25)</f>
        <v>25892</v>
      </c>
    </row>
    <row r="26" spans="1:24" ht="12.75" customHeight="1">
      <c r="A26" s="74">
        <v>13</v>
      </c>
      <c r="B26" s="52">
        <v>12</v>
      </c>
      <c r="C26" s="4" t="s">
        <v>55</v>
      </c>
      <c r="D26" s="16" t="s">
        <v>54</v>
      </c>
      <c r="E26" s="16" t="s">
        <v>36</v>
      </c>
      <c r="F26" s="38">
        <v>14</v>
      </c>
      <c r="G26" s="38">
        <v>9</v>
      </c>
      <c r="H26" s="15">
        <v>287</v>
      </c>
      <c r="I26" s="15">
        <v>469</v>
      </c>
      <c r="J26" s="15">
        <v>69</v>
      </c>
      <c r="K26" s="15">
        <v>117</v>
      </c>
      <c r="L26" s="65">
        <f>(H26/I26*100)-100</f>
        <v>-38.80597014925373</v>
      </c>
      <c r="M26" s="15">
        <f>H26/G26</f>
        <v>31.88888888888889</v>
      </c>
      <c r="N26" s="39">
        <v>9</v>
      </c>
      <c r="O26" s="15">
        <v>618</v>
      </c>
      <c r="P26" s="15">
        <v>860</v>
      </c>
      <c r="Q26" s="15">
        <v>154</v>
      </c>
      <c r="R26" s="15">
        <v>222</v>
      </c>
      <c r="S26" s="67">
        <f>(O26/P26*100)-100</f>
        <v>-28.139534883720927</v>
      </c>
      <c r="T26" s="81">
        <v>110203</v>
      </c>
      <c r="U26" s="15">
        <f>O26/N26</f>
        <v>68.66666666666667</v>
      </c>
      <c r="V26" s="79">
        <f>SUM(T26,O26)</f>
        <v>110821</v>
      </c>
      <c r="W26" s="79">
        <v>26701</v>
      </c>
      <c r="X26" s="80">
        <f>SUM(W26,Q26)</f>
        <v>26855</v>
      </c>
    </row>
    <row r="27" spans="1:24" ht="12.75">
      <c r="A27" s="74">
        <v>14</v>
      </c>
      <c r="B27" s="74">
        <v>9</v>
      </c>
      <c r="C27" s="4" t="s">
        <v>61</v>
      </c>
      <c r="D27" s="16" t="s">
        <v>46</v>
      </c>
      <c r="E27" s="16" t="s">
        <v>44</v>
      </c>
      <c r="F27" s="38">
        <v>6</v>
      </c>
      <c r="G27" s="38">
        <v>3</v>
      </c>
      <c r="H27" s="25">
        <v>248</v>
      </c>
      <c r="I27" s="25">
        <v>708</v>
      </c>
      <c r="J27" s="93">
        <v>56</v>
      </c>
      <c r="K27" s="93">
        <v>159</v>
      </c>
      <c r="L27" s="65">
        <f>(H27/I27*100)-100</f>
        <v>-64.97175141242937</v>
      </c>
      <c r="M27" s="15">
        <f>H27/G27</f>
        <v>82.66666666666667</v>
      </c>
      <c r="N27" s="75">
        <v>3</v>
      </c>
      <c r="O27" s="78">
        <v>522</v>
      </c>
      <c r="P27" s="78">
        <v>1064</v>
      </c>
      <c r="Q27" s="78">
        <v>140</v>
      </c>
      <c r="R27" s="78">
        <v>270</v>
      </c>
      <c r="S27" s="67">
        <f>(O27/P27*100)-100</f>
        <v>-50.93984962406015</v>
      </c>
      <c r="T27" s="79">
        <v>15709</v>
      </c>
      <c r="U27" s="15">
        <f>O27/N27</f>
        <v>174</v>
      </c>
      <c r="V27" s="79">
        <f>SUM(T27,O27)</f>
        <v>16231</v>
      </c>
      <c r="W27" s="81">
        <v>4152</v>
      </c>
      <c r="X27" s="80">
        <f>SUM(W27,Q27)</f>
        <v>4292</v>
      </c>
    </row>
    <row r="28" spans="1:24" ht="12.75">
      <c r="A28" s="74">
        <v>15</v>
      </c>
      <c r="B28" s="74">
        <v>17</v>
      </c>
      <c r="C28" s="4" t="s">
        <v>58</v>
      </c>
      <c r="D28" s="16" t="s">
        <v>46</v>
      </c>
      <c r="E28" s="16" t="s">
        <v>44</v>
      </c>
      <c r="F28" s="38">
        <v>9</v>
      </c>
      <c r="G28" s="38">
        <v>4</v>
      </c>
      <c r="H28" s="25">
        <v>185</v>
      </c>
      <c r="I28" s="25">
        <v>239</v>
      </c>
      <c r="J28" s="25">
        <v>53</v>
      </c>
      <c r="K28" s="25">
        <v>69</v>
      </c>
      <c r="L28" s="65">
        <f>(H28/I28*100)-100</f>
        <v>-22.594142259414227</v>
      </c>
      <c r="M28" s="15">
        <f>H28/G28</f>
        <v>46.25</v>
      </c>
      <c r="N28" s="38">
        <v>4</v>
      </c>
      <c r="O28" s="15">
        <v>256</v>
      </c>
      <c r="P28" s="15">
        <v>296</v>
      </c>
      <c r="Q28" s="15">
        <v>73</v>
      </c>
      <c r="R28" s="15">
        <v>86</v>
      </c>
      <c r="S28" s="65">
        <f>(O28/P28*100)-100</f>
        <v>-13.513513513513516</v>
      </c>
      <c r="T28" s="25">
        <v>12003</v>
      </c>
      <c r="U28" s="15">
        <f>O28/N28</f>
        <v>64</v>
      </c>
      <c r="V28" s="79">
        <f>SUM(T28,O28)</f>
        <v>12259</v>
      </c>
      <c r="W28" s="81">
        <v>2985</v>
      </c>
      <c r="X28" s="80">
        <f>SUM(W28,Q28)</f>
        <v>3058</v>
      </c>
    </row>
    <row r="29" spans="1:24" ht="12.75">
      <c r="A29" s="74">
        <v>16</v>
      </c>
      <c r="B29" s="74"/>
      <c r="C29" s="4"/>
      <c r="D29" s="16"/>
      <c r="E29" s="16"/>
      <c r="F29" s="38"/>
      <c r="G29" s="38"/>
      <c r="H29" s="85"/>
      <c r="I29" s="85"/>
      <c r="J29" s="92"/>
      <c r="K29" s="92"/>
      <c r="L29" s="65"/>
      <c r="M29" s="15"/>
      <c r="N29" s="75"/>
      <c r="O29" s="15"/>
      <c r="P29" s="15"/>
      <c r="Q29" s="15"/>
      <c r="R29" s="15"/>
      <c r="S29" s="65"/>
      <c r="T29" s="79"/>
      <c r="U29" s="15"/>
      <c r="V29" s="79"/>
      <c r="W29" s="81"/>
      <c r="X29" s="80"/>
    </row>
    <row r="30" spans="1:24" ht="12.75">
      <c r="A30" s="74">
        <v>17</v>
      </c>
      <c r="B30" s="74"/>
      <c r="C30" s="4"/>
      <c r="D30" s="16"/>
      <c r="E30" s="16"/>
      <c r="F30" s="38"/>
      <c r="G30" s="38"/>
      <c r="H30" s="15"/>
      <c r="I30" s="15"/>
      <c r="J30" s="25"/>
      <c r="K30" s="25"/>
      <c r="L30" s="65"/>
      <c r="M30" s="15"/>
      <c r="N30" s="38"/>
      <c r="O30" s="23"/>
      <c r="P30" s="23"/>
      <c r="Q30" s="15"/>
      <c r="R30" s="15"/>
      <c r="S30" s="65"/>
      <c r="T30" s="86"/>
      <c r="U30" s="15"/>
      <c r="V30" s="79"/>
      <c r="W30" s="79"/>
      <c r="X30" s="80"/>
    </row>
    <row r="31" spans="1:24" ht="12.75">
      <c r="A31" s="74">
        <v>18</v>
      </c>
      <c r="B31" s="74"/>
      <c r="C31" s="4"/>
      <c r="D31" s="16"/>
      <c r="E31" s="16"/>
      <c r="F31" s="38"/>
      <c r="G31" s="38"/>
      <c r="H31" s="25"/>
      <c r="I31" s="25"/>
      <c r="J31" s="25"/>
      <c r="K31" s="25"/>
      <c r="L31" s="65"/>
      <c r="M31" s="15"/>
      <c r="N31" s="38"/>
      <c r="O31" s="15"/>
      <c r="P31" s="15"/>
      <c r="Q31" s="15"/>
      <c r="R31" s="15"/>
      <c r="S31" s="65"/>
      <c r="T31" s="94"/>
      <c r="U31" s="15"/>
      <c r="V31" s="79"/>
      <c r="W31" s="79"/>
      <c r="X31" s="80"/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75"/>
      <c r="O32" s="23"/>
      <c r="P32" s="23"/>
      <c r="Q32" s="23"/>
      <c r="R32" s="23"/>
      <c r="S32" s="67"/>
      <c r="T32" s="86"/>
      <c r="U32" s="15"/>
      <c r="V32" s="79"/>
      <c r="W32" s="79"/>
      <c r="X32" s="80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92"/>
      <c r="K33" s="92"/>
      <c r="L33" s="65"/>
      <c r="M33" s="15"/>
      <c r="N33" s="75"/>
      <c r="O33" s="23"/>
      <c r="P33" s="23"/>
      <c r="Q33" s="23"/>
      <c r="R33" s="23"/>
      <c r="S33" s="65"/>
      <c r="T33" s="86"/>
      <c r="U33" s="15"/>
      <c r="V33" s="79"/>
      <c r="W33" s="79"/>
      <c r="X33" s="80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123</v>
      </c>
      <c r="H34" s="32">
        <f>SUM(H14:H33)</f>
        <v>105049</v>
      </c>
      <c r="I34" s="32">
        <v>187068</v>
      </c>
      <c r="J34" s="32">
        <f>SUM(J14:J33)</f>
        <v>24136</v>
      </c>
      <c r="K34" s="32">
        <v>43247</v>
      </c>
      <c r="L34" s="70">
        <f>(H34/I34*100)-100</f>
        <v>-43.84448435862895</v>
      </c>
      <c r="M34" s="33">
        <f>H34/G34</f>
        <v>854.0569105691056</v>
      </c>
      <c r="N34" s="35">
        <f>SUM(N14:N33)</f>
        <v>123</v>
      </c>
      <c r="O34" s="32">
        <f>SUM(O14:O33)</f>
        <v>198521</v>
      </c>
      <c r="P34" s="32">
        <v>325434</v>
      </c>
      <c r="Q34" s="32">
        <f>SUM(Q14:Q33)</f>
        <v>49597</v>
      </c>
      <c r="R34" s="32">
        <v>80576</v>
      </c>
      <c r="S34" s="70">
        <f>(O34/P34*100)-100</f>
        <v>-38.998076414879826</v>
      </c>
      <c r="T34" s="82">
        <f>SUM(T14:T33)</f>
        <v>1857429</v>
      </c>
      <c r="U34" s="33">
        <f>O34/N34</f>
        <v>1613.9918699186992</v>
      </c>
      <c r="V34" s="84">
        <f>SUM(V14:V33)</f>
        <v>2055950</v>
      </c>
      <c r="W34" s="83">
        <f>SUM(W14:W33)</f>
        <v>448989</v>
      </c>
      <c r="X34" s="36">
        <f>SUM(X14:X33)</f>
        <v>498586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24 - Jul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0.7098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23 - Jul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30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40024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ICE AGE 3: DAWN OF THE DINOSAURS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4</v>
      </c>
      <c r="G14" s="38">
        <f>'WEEKLY COMPETITIVE REPORT'!G14</f>
        <v>21</v>
      </c>
      <c r="H14" s="15">
        <f>'WEEKLY COMPETITIVE REPORT'!H14/X4</f>
        <v>62271.06227106227</v>
      </c>
      <c r="I14" s="15">
        <f>'WEEKLY COMPETITIVE REPORT'!I14/X4</f>
        <v>106097.49225133841</v>
      </c>
      <c r="J14" s="23">
        <f>'WEEKLY COMPETITIVE REPORT'!J14</f>
        <v>9096</v>
      </c>
      <c r="K14" s="23">
        <f>'WEEKLY COMPETITIVE REPORT'!K14</f>
        <v>15609</v>
      </c>
      <c r="L14" s="65">
        <f>'WEEKLY COMPETITIVE REPORT'!L14</f>
        <v>-41.30769639347746</v>
      </c>
      <c r="M14" s="15">
        <f aca="true" t="shared" si="0" ref="M14:M20">H14/G14</f>
        <v>2965.288679574394</v>
      </c>
      <c r="N14" s="38">
        <f>'WEEKLY COMPETITIVE REPORT'!N14</f>
        <v>21</v>
      </c>
      <c r="O14" s="15">
        <f>'WEEKLY COMPETITIVE REPORT'!O14/X4</f>
        <v>112669.7661313046</v>
      </c>
      <c r="P14" s="15">
        <f>'WEEKLY COMPETITIVE REPORT'!P14/X4</f>
        <v>173222.03437588052</v>
      </c>
      <c r="Q14" s="23">
        <f>'WEEKLY COMPETITIVE REPORT'!Q14</f>
        <v>17776</v>
      </c>
      <c r="R14" s="23">
        <f>'WEEKLY COMPETITIVE REPORT'!R14</f>
        <v>27135</v>
      </c>
      <c r="S14" s="65">
        <f>'WEEKLY COMPETITIVE REPORT'!S14</f>
        <v>-34.95644677234391</v>
      </c>
      <c r="T14" s="15">
        <f>'WEEKLY COMPETITIVE REPORT'!T14/X4</f>
        <v>883457.3119188504</v>
      </c>
      <c r="U14" s="15">
        <f aca="true" t="shared" si="1" ref="U14:U20">O14/N14</f>
        <v>5365.226958633552</v>
      </c>
      <c r="V14" s="26">
        <f aca="true" t="shared" si="2" ref="V14:V20">O14+T14</f>
        <v>996127.078050155</v>
      </c>
      <c r="W14" s="23">
        <f>'WEEKLY COMPETITIVE REPORT'!W14</f>
        <v>134262</v>
      </c>
      <c r="X14" s="57">
        <f>'WEEKLY COMPETITIVE REPORT'!X14</f>
        <v>152038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HARRY POTTER AND THE HALF BLOOD PRINCE</v>
      </c>
      <c r="D15" s="4" t="str">
        <f>'WEEKLY COMPETITIVE REPORT'!D15</f>
        <v>WB</v>
      </c>
      <c r="E15" s="4" t="str">
        <f>'WEEKLY COMPETITIVE REPORT'!E15</f>
        <v>Blitz</v>
      </c>
      <c r="F15" s="38">
        <f>'WEEKLY COMPETITIVE REPORT'!F15</f>
        <v>2</v>
      </c>
      <c r="G15" s="38">
        <f>'WEEKLY COMPETITIVE REPORT'!G15</f>
        <v>10</v>
      </c>
      <c r="H15" s="15">
        <f>'WEEKLY COMPETITIVE REPORT'!H15/X4</f>
        <v>31108.763031839957</v>
      </c>
      <c r="I15" s="15">
        <f>'WEEKLY COMPETITIVE REPORT'!I15/X4</f>
        <v>73686.95407156946</v>
      </c>
      <c r="J15" s="23">
        <f>'WEEKLY COMPETITIVE REPORT'!J15</f>
        <v>5495</v>
      </c>
      <c r="K15" s="23">
        <f>'WEEKLY COMPETITIVE REPORT'!K15</f>
        <v>13052</v>
      </c>
      <c r="L15" s="65">
        <f>'WEEKLY COMPETITIVE REPORT'!L15</f>
        <v>-57.78253637458655</v>
      </c>
      <c r="M15" s="15">
        <f t="shared" si="0"/>
        <v>3110.876303183996</v>
      </c>
      <c r="N15" s="38">
        <f>'WEEKLY COMPETITIVE REPORT'!N15</f>
        <v>10</v>
      </c>
      <c r="O15" s="15">
        <f>'WEEKLY COMPETITIVE REPORT'!O15/X4</f>
        <v>64802.76134122288</v>
      </c>
      <c r="P15" s="15">
        <f>'WEEKLY COMPETITIVE REPORT'!P15/X4</f>
        <v>140459.28430543817</v>
      </c>
      <c r="Q15" s="23">
        <f>'WEEKLY COMPETITIVE REPORT'!Q15</f>
        <v>12416</v>
      </c>
      <c r="R15" s="23">
        <f>'WEEKLY COMPETITIVE REPORT'!R15</f>
        <v>26456</v>
      </c>
      <c r="S15" s="65">
        <f>'WEEKLY COMPETITIVE REPORT'!S15</f>
        <v>-53.863668278200166</v>
      </c>
      <c r="T15" s="15">
        <f>'WEEKLY COMPETITIVE REPORT'!T15/X4</f>
        <v>152140.03944773175</v>
      </c>
      <c r="U15" s="15">
        <f t="shared" si="1"/>
        <v>6480.276134122289</v>
      </c>
      <c r="V15" s="26">
        <f t="shared" si="2"/>
        <v>216942.80078895463</v>
      </c>
      <c r="W15" s="23">
        <f>'WEEKLY COMPETITIVE REPORT'!W15</f>
        <v>28798</v>
      </c>
      <c r="X15" s="57">
        <f>'WEEKLY COMPETITIVE REPORT'!X15</f>
        <v>41214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BRUNO</v>
      </c>
      <c r="D16" s="4" t="str">
        <f>'WEEKLY COMPETITIVE REPORT'!D16</f>
        <v>INDEP</v>
      </c>
      <c r="E16" s="4" t="str">
        <f>'WEEKLY COMPETITIVE REPORT'!E16</f>
        <v>Blitz</v>
      </c>
      <c r="F16" s="38">
        <f>'WEEKLY COMPETITIVE REPORT'!F16</f>
        <v>3</v>
      </c>
      <c r="G16" s="38">
        <f>'WEEKLY COMPETITIVE REPORT'!G16</f>
        <v>10</v>
      </c>
      <c r="H16" s="15">
        <f>'WEEKLY COMPETITIVE REPORT'!H16/X4</f>
        <v>25126.796280642437</v>
      </c>
      <c r="I16" s="15">
        <f>'WEEKLY COMPETITIVE REPORT'!I16/X4</f>
        <v>50932.65708650324</v>
      </c>
      <c r="J16" s="23">
        <f>'WEEKLY COMPETITIVE REPORT'!J16</f>
        <v>4377</v>
      </c>
      <c r="K16" s="23">
        <f>'WEEKLY COMPETITIVE REPORT'!K16</f>
        <v>8829</v>
      </c>
      <c r="L16" s="65">
        <f>'WEEKLY COMPETITIVE REPORT'!L16</f>
        <v>-50.66662978535074</v>
      </c>
      <c r="M16" s="15">
        <f t="shared" si="0"/>
        <v>2512.679628064244</v>
      </c>
      <c r="N16" s="38">
        <f>'WEEKLY COMPETITIVE REPORT'!N16</f>
        <v>10</v>
      </c>
      <c r="O16" s="15">
        <f>'WEEKLY COMPETITIVE REPORT'!O16/X4</f>
        <v>46398.98562975486</v>
      </c>
      <c r="P16" s="15">
        <f>'WEEKLY COMPETITIVE REPORT'!P16/X4</f>
        <v>89980.2761341223</v>
      </c>
      <c r="Q16" s="23">
        <f>'WEEKLY COMPETITIVE REPORT'!Q16</f>
        <v>8730</v>
      </c>
      <c r="R16" s="23">
        <f>'WEEKLY COMPETITIVE REPORT'!R16</f>
        <v>16675</v>
      </c>
      <c r="S16" s="65">
        <f>'WEEKLY COMPETITIVE REPORT'!S16</f>
        <v>-48.434270683284275</v>
      </c>
      <c r="T16" s="15">
        <f>'WEEKLY COMPETITIVE REPORT'!T16/X4</f>
        <v>237897.999436461</v>
      </c>
      <c r="U16" s="15">
        <f t="shared" si="1"/>
        <v>4639.898562975486</v>
      </c>
      <c r="V16" s="26">
        <f t="shared" si="2"/>
        <v>284296.98506621586</v>
      </c>
      <c r="W16" s="23">
        <f>'WEEKLY COMPETITIVE REPORT'!W16</f>
        <v>44940</v>
      </c>
      <c r="X16" s="57">
        <f>'WEEKLY COMPETITIVE REPORT'!X16</f>
        <v>53670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HANGOVER</v>
      </c>
      <c r="D17" s="4" t="str">
        <f>'WEEKLY COMPETITIVE REPORT'!D17</f>
        <v>WB</v>
      </c>
      <c r="E17" s="4" t="str">
        <f>'WEEKLY COMPETITIVE REPORT'!E17</f>
        <v>Blitz</v>
      </c>
      <c r="F17" s="38">
        <f>'WEEKLY COMPETITIVE REPORT'!F17</f>
        <v>7</v>
      </c>
      <c r="G17" s="38">
        <f>'WEEKLY COMPETITIVE REPORT'!G17</f>
        <v>6</v>
      </c>
      <c r="H17" s="15">
        <f>'WEEKLY COMPETITIVE REPORT'!H17/X4</f>
        <v>9019.442096365174</v>
      </c>
      <c r="I17" s="15">
        <f>'WEEKLY COMPETITIVE REPORT'!I17/X4</f>
        <v>13741.89912651451</v>
      </c>
      <c r="J17" s="23">
        <f>'WEEKLY COMPETITIVE REPORT'!J17</f>
        <v>1577</v>
      </c>
      <c r="K17" s="23">
        <f>'WEEKLY COMPETITIVE REPORT'!K17</f>
        <v>2401</v>
      </c>
      <c r="L17" s="65">
        <f>'WEEKLY COMPETITIVE REPORT'!L17</f>
        <v>-34.36538855854009</v>
      </c>
      <c r="M17" s="15">
        <f t="shared" si="0"/>
        <v>1503.2403493941956</v>
      </c>
      <c r="N17" s="38">
        <f>'WEEKLY COMPETITIVE REPORT'!N17</f>
        <v>6</v>
      </c>
      <c r="O17" s="15">
        <f>'WEEKLY COMPETITIVE REPORT'!O17/X4</f>
        <v>16422.936038320655</v>
      </c>
      <c r="P17" s="15">
        <f>'WEEKLY COMPETITIVE REPORT'!P17/X4</f>
        <v>22351.36658213581</v>
      </c>
      <c r="Q17" s="23">
        <f>'WEEKLY COMPETITIVE REPORT'!Q17</f>
        <v>3142</v>
      </c>
      <c r="R17" s="23">
        <f>'WEEKLY COMPETITIVE REPORT'!R17</f>
        <v>4203</v>
      </c>
      <c r="S17" s="65">
        <f>'WEEKLY COMPETITIVE REPORT'!S17</f>
        <v>-26.523794516230694</v>
      </c>
      <c r="T17" s="15">
        <f>'WEEKLY COMPETITIVE REPORT'!T17/X4</f>
        <v>274191.3214990138</v>
      </c>
      <c r="U17" s="15">
        <f t="shared" si="1"/>
        <v>2737.156006386776</v>
      </c>
      <c r="V17" s="26">
        <f t="shared" si="2"/>
        <v>290614.25753733446</v>
      </c>
      <c r="W17" s="23">
        <f>'WEEKLY COMPETITIVE REPORT'!W17</f>
        <v>47981</v>
      </c>
      <c r="X17" s="57">
        <f>'WEEKLY COMPETITIVE REPORT'!X17</f>
        <v>51123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THE LAST HOUSE ON THE LEFT</v>
      </c>
      <c r="D18" s="4" t="str">
        <f>'WEEKLY COMPETITIVE REPORT'!D18</f>
        <v>UNI</v>
      </c>
      <c r="E18" s="4" t="str">
        <f>'WEEKLY COMPETITIVE REPORT'!E18</f>
        <v>Karantanija</v>
      </c>
      <c r="F18" s="38">
        <f>'WEEKLY COMPETITIVE REPORT'!F18</f>
        <v>1</v>
      </c>
      <c r="G18" s="38">
        <f>'WEEKLY COMPETITIVE REPORT'!G18</f>
        <v>7</v>
      </c>
      <c r="H18" s="15">
        <f>'WEEKLY COMPETITIVE REPORT'!H18/X4</f>
        <v>7992.392223161454</v>
      </c>
      <c r="I18" s="15">
        <f>'WEEKLY COMPETITIVE REPORT'!I18/X4</f>
        <v>0</v>
      </c>
      <c r="J18" s="23">
        <f>'WEEKLY COMPETITIVE REPORT'!J18</f>
        <v>1403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1141.7703175944935</v>
      </c>
      <c r="N18" s="38">
        <f>'WEEKLY COMPETITIVE REPORT'!N18</f>
        <v>7</v>
      </c>
      <c r="O18" s="15">
        <f>'WEEKLY COMPETITIVE REPORT'!O18/X4</f>
        <v>15180.332488024796</v>
      </c>
      <c r="P18" s="15">
        <f>'WEEKLY COMPETITIVE REPORT'!P18/X4</f>
        <v>0</v>
      </c>
      <c r="Q18" s="23">
        <f>'WEEKLY COMPETITIVE REPORT'!Q18</f>
        <v>2944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0</v>
      </c>
      <c r="U18" s="15">
        <f t="shared" si="1"/>
        <v>2168.6189268606854</v>
      </c>
      <c r="V18" s="26">
        <f t="shared" si="2"/>
        <v>15180.332488024796</v>
      </c>
      <c r="W18" s="23">
        <f>'WEEKLY COMPETITIVE REPORT'!W18</f>
        <v>0</v>
      </c>
      <c r="X18" s="57">
        <f>'WEEKLY COMPETITIVE REPORT'!X18</f>
        <v>2944</v>
      </c>
    </row>
    <row r="19" spans="1:24" ht="12.75">
      <c r="A19" s="51">
        <v>6</v>
      </c>
      <c r="B19" s="4" t="str">
        <f>'WEEKLY COMPETITIVE REPORT'!B19</f>
        <v>New</v>
      </c>
      <c r="C19" s="4" t="str">
        <f>'WEEKLY COMPETITIVE REPORT'!C19</f>
        <v>TWO LOVERS</v>
      </c>
      <c r="D19" s="4" t="str">
        <f>'WEEKLY COMPETITIVE REPORT'!D19</f>
        <v>INDEP</v>
      </c>
      <c r="E19" s="4" t="str">
        <f>'WEEKLY COMPETITIVE REPORT'!E19</f>
        <v>Cinemania</v>
      </c>
      <c r="F19" s="38">
        <f>'WEEKLY COMPETITIVE REPORT'!F19</f>
        <v>1</v>
      </c>
      <c r="G19" s="38">
        <f>'WEEKLY COMPETITIVE REPORT'!G19</f>
        <v>2</v>
      </c>
      <c r="H19" s="15">
        <f>'WEEKLY COMPETITIVE REPORT'!H19/X4</f>
        <v>3222.0343758805298</v>
      </c>
      <c r="I19" s="15">
        <f>'WEEKLY COMPETITIVE REPORT'!I19/X4</f>
        <v>0</v>
      </c>
      <c r="J19" s="23">
        <f>'WEEKLY COMPETITIVE REPORT'!J19</f>
        <v>554</v>
      </c>
      <c r="K19" s="23">
        <f>'WEEKLY COMPETITIVE REPORT'!K19</f>
        <v>0</v>
      </c>
      <c r="L19" s="65">
        <f>'WEEKLY COMPETITIVE REPORT'!L19</f>
        <v>0</v>
      </c>
      <c r="M19" s="15">
        <f t="shared" si="0"/>
        <v>1611.0171879402649</v>
      </c>
      <c r="N19" s="38">
        <f>'WEEKLY COMPETITIVE REPORT'!N19</f>
        <v>2</v>
      </c>
      <c r="O19" s="15">
        <f>'WEEKLY COMPETITIVE REPORT'!O19/X4</f>
        <v>6417.300648069879</v>
      </c>
      <c r="P19" s="15">
        <f>'WEEKLY COMPETITIVE REPORT'!P19/X4</f>
        <v>0</v>
      </c>
      <c r="Q19" s="23">
        <f>'WEEKLY COMPETITIVE REPORT'!Q19</f>
        <v>1177</v>
      </c>
      <c r="R19" s="23">
        <f>'WEEKLY COMPETITIVE REPORT'!R19</f>
        <v>0</v>
      </c>
      <c r="S19" s="65">
        <f>'WEEKLY COMPETITIVE REPORT'!S19</f>
        <v>0</v>
      </c>
      <c r="T19" s="15">
        <f>'WEEKLY COMPETITIVE REPORT'!T19/X4</f>
        <v>0</v>
      </c>
      <c r="U19" s="15">
        <f t="shared" si="1"/>
        <v>3208.6503240349393</v>
      </c>
      <c r="V19" s="26">
        <f t="shared" si="2"/>
        <v>6417.300648069879</v>
      </c>
      <c r="W19" s="23">
        <f>'WEEKLY COMPETITIVE REPORT'!W19</f>
        <v>0</v>
      </c>
      <c r="X19" s="57">
        <f>'WEEKLY COMPETITIVE REPORT'!X19</f>
        <v>1177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DRAG ME TO HELL</v>
      </c>
      <c r="D20" s="4" t="str">
        <f>'WEEKLY COMPETITIVE REPORT'!D20</f>
        <v>INDEP</v>
      </c>
      <c r="E20" s="4" t="str">
        <f>'WEEKLY COMPETITIVE REPORT'!E20</f>
        <v>FIVIA</v>
      </c>
      <c r="F20" s="38">
        <f>'WEEKLY COMPETITIVE REPORT'!F20</f>
        <v>5</v>
      </c>
      <c r="G20" s="38">
        <f>'WEEKLY COMPETITIVE REPORT'!G20</f>
        <v>4</v>
      </c>
      <c r="H20" s="15">
        <f>'WEEKLY COMPETITIVE REPORT'!H20/X4</f>
        <v>2581.0087348548886</v>
      </c>
      <c r="I20" s="15">
        <f>'WEEKLY COMPETITIVE REPORT'!I20/X4</f>
        <v>4681.60045083122</v>
      </c>
      <c r="J20" s="23">
        <f>'WEEKLY COMPETITIVE REPORT'!J20</f>
        <v>447</v>
      </c>
      <c r="K20" s="23">
        <f>'WEEKLY COMPETITIVE REPORT'!K20</f>
        <v>816</v>
      </c>
      <c r="L20" s="65">
        <f>'WEEKLY COMPETITIVE REPORT'!L20</f>
        <v>-44.86909419199519</v>
      </c>
      <c r="M20" s="15">
        <f t="shared" si="0"/>
        <v>645.2521837137222</v>
      </c>
      <c r="N20" s="38">
        <f>'WEEKLY COMPETITIVE REPORT'!N20</f>
        <v>4</v>
      </c>
      <c r="O20" s="15">
        <f>'WEEKLY COMPETITIVE REPORT'!O20/X4</f>
        <v>4585.798816568047</v>
      </c>
      <c r="P20" s="15">
        <f>'WEEKLY COMPETITIVE REPORT'!P20/X4</f>
        <v>7871.231332769795</v>
      </c>
      <c r="Q20" s="23">
        <f>'WEEKLY COMPETITIVE REPORT'!Q20</f>
        <v>882</v>
      </c>
      <c r="R20" s="23">
        <f>'WEEKLY COMPETITIVE REPORT'!R20</f>
        <v>1471</v>
      </c>
      <c r="S20" s="65">
        <f>'WEEKLY COMPETITIVE REPORT'!S20</f>
        <v>-41.73975299803114</v>
      </c>
      <c r="T20" s="15">
        <f>'WEEKLY COMPETITIVE REPORT'!T20/X4</f>
        <v>50819.949281487745</v>
      </c>
      <c r="U20" s="15">
        <f t="shared" si="1"/>
        <v>1146.4497041420118</v>
      </c>
      <c r="V20" s="26">
        <f t="shared" si="2"/>
        <v>55405.74809805579</v>
      </c>
      <c r="W20" s="23">
        <f>'WEEKLY COMPETITIVE REPORT'!W20</f>
        <v>8840</v>
      </c>
      <c r="X20" s="57">
        <f>'WEEKLY COMPETITIVE REPORT'!X20</f>
        <v>9722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TRANSFORMERS 2</v>
      </c>
      <c r="D21" s="4" t="str">
        <f>'WEEKLY COMPETITIVE REPORT'!D21</f>
        <v>PAR</v>
      </c>
      <c r="E21" s="4" t="str">
        <f>'WEEKLY COMPETITIVE REPORT'!E21</f>
        <v>Karantanija</v>
      </c>
      <c r="F21" s="38">
        <f>'WEEKLY COMPETITIVE REPORT'!F21</f>
        <v>5</v>
      </c>
      <c r="G21" s="38">
        <f>'WEEKLY COMPETITIVE REPORT'!G21</f>
        <v>5</v>
      </c>
      <c r="H21" s="15">
        <f>'WEEKLY COMPETITIVE REPORT'!H21/X4</f>
        <v>1746.9709777402086</v>
      </c>
      <c r="I21" s="15">
        <f>'WEEKLY COMPETITIVE REPORT'!I21/X4</f>
        <v>4451.958298112145</v>
      </c>
      <c r="J21" s="23">
        <f>'WEEKLY COMPETITIVE REPORT'!J21</f>
        <v>314</v>
      </c>
      <c r="K21" s="23">
        <f>'WEEKLY COMPETITIVE REPORT'!K21</f>
        <v>768</v>
      </c>
      <c r="L21" s="65">
        <f>'WEEKLY COMPETITIVE REPORT'!L21</f>
        <v>-60.75949367088608</v>
      </c>
      <c r="M21" s="15">
        <f aca="true" t="shared" si="3" ref="M21:M33">H21/G21</f>
        <v>349.3941955480417</v>
      </c>
      <c r="N21" s="38">
        <f>'WEEKLY COMPETITIVE REPORT'!N21</f>
        <v>5</v>
      </c>
      <c r="O21" s="15">
        <f>'WEEKLY COMPETITIVE REPORT'!O21/X4</f>
        <v>3044.5195829811214</v>
      </c>
      <c r="P21" s="15">
        <f>'WEEKLY COMPETITIVE REPORT'!P21/X4</f>
        <v>6894.899971823049</v>
      </c>
      <c r="Q21" s="23">
        <f>'WEEKLY COMPETITIVE REPORT'!Q21</f>
        <v>617</v>
      </c>
      <c r="R21" s="23">
        <f>'WEEKLY COMPETITIVE REPORT'!R21</f>
        <v>1291</v>
      </c>
      <c r="S21" s="65">
        <f>'WEEKLY COMPETITIVE REPORT'!S21</f>
        <v>-55.843890478136494</v>
      </c>
      <c r="T21" s="15">
        <f>'WEEKLY COMPETITIVE REPORT'!T21/X4</f>
        <v>91311.63708086785</v>
      </c>
      <c r="U21" s="15">
        <f aca="true" t="shared" si="4" ref="U21:U33">O21/N21</f>
        <v>608.9039165962242</v>
      </c>
      <c r="V21" s="26">
        <f aca="true" t="shared" si="5" ref="V21:V33">O21+T21</f>
        <v>94356.15666384897</v>
      </c>
      <c r="W21" s="23">
        <f>'WEEKLY COMPETITIVE REPORT'!W21</f>
        <v>17260</v>
      </c>
      <c r="X21" s="57">
        <f>'WEEKLY COMPETITIVE REPORT'!X21</f>
        <v>17877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ANGELS &amp; DEMONS</v>
      </c>
      <c r="D22" s="4" t="str">
        <f>'WEEKLY COMPETITIVE REPORT'!D22</f>
        <v>SONY</v>
      </c>
      <c r="E22" s="4" t="str">
        <f>'WEEKLY COMPETITIVE REPORT'!E22</f>
        <v>CF</v>
      </c>
      <c r="F22" s="38">
        <f>'WEEKLY COMPETITIVE REPORT'!F22</f>
        <v>11</v>
      </c>
      <c r="G22" s="38">
        <f>'WEEKLY COMPETITIVE REPORT'!G22</f>
        <v>15</v>
      </c>
      <c r="H22" s="15">
        <f>'WEEKLY COMPETITIVE REPORT'!H22/X4</f>
        <v>1353.9025077486617</v>
      </c>
      <c r="I22" s="15">
        <f>'WEEKLY COMPETITIVE REPORT'!I22/X4</f>
        <v>2358.4108199492816</v>
      </c>
      <c r="J22" s="23">
        <f>'WEEKLY COMPETITIVE REPORT'!J22</f>
        <v>243</v>
      </c>
      <c r="K22" s="23">
        <f>'WEEKLY COMPETITIVE REPORT'!K22</f>
        <v>425</v>
      </c>
      <c r="L22" s="65">
        <f>'WEEKLY COMPETITIVE REPORT'!L22</f>
        <v>-42.592592592592595</v>
      </c>
      <c r="M22" s="15">
        <f t="shared" si="3"/>
        <v>90.26016718324412</v>
      </c>
      <c r="N22" s="38">
        <f>'WEEKLY COMPETITIVE REPORT'!N22</f>
        <v>15</v>
      </c>
      <c r="O22" s="15">
        <f>'WEEKLY COMPETITIVE REPORT'!O22/X4</f>
        <v>2931.811777965624</v>
      </c>
      <c r="P22" s="15">
        <f>'WEEKLY COMPETITIVE REPORT'!P22/X4</f>
        <v>4105.38179768949</v>
      </c>
      <c r="Q22" s="23">
        <f>'WEEKLY COMPETITIVE REPORT'!Q22</f>
        <v>556</v>
      </c>
      <c r="R22" s="23">
        <f>'WEEKLY COMPETITIVE REPORT'!R22</f>
        <v>772</v>
      </c>
      <c r="S22" s="65">
        <f>'WEEKLY COMPETITIVE REPORT'!S22</f>
        <v>-28.58613589567605</v>
      </c>
      <c r="T22" s="15">
        <f>'WEEKLY COMPETITIVE REPORT'!T22/X4</f>
        <v>455362.0738236123</v>
      </c>
      <c r="U22" s="15">
        <f t="shared" si="4"/>
        <v>195.45411853104162</v>
      </c>
      <c r="V22" s="26">
        <f t="shared" si="5"/>
        <v>458293.88560157793</v>
      </c>
      <c r="W22" s="23">
        <f>'WEEKLY COMPETITIVE REPORT'!W22</f>
        <v>83102</v>
      </c>
      <c r="X22" s="57">
        <f>'WEEKLY COMPETITIVE REPORT'!X22</f>
        <v>83658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HANNAH MONTANA: THE MOVIE</v>
      </c>
      <c r="D23" s="4" t="str">
        <f>'WEEKLY COMPETITIVE REPORT'!D23</f>
        <v>WDI</v>
      </c>
      <c r="E23" s="4" t="str">
        <f>'WEEKLY COMPETITIVE REPORT'!E23</f>
        <v>CENEX</v>
      </c>
      <c r="F23" s="38">
        <f>'WEEKLY COMPETITIVE REPORT'!F23</f>
        <v>6</v>
      </c>
      <c r="G23" s="38">
        <f>'WEEKLY COMPETITIVE REPORT'!G23</f>
        <v>8</v>
      </c>
      <c r="H23" s="15">
        <f>'WEEKLY COMPETITIVE REPORT'!H23/X4</f>
        <v>1182.0231051000283</v>
      </c>
      <c r="I23" s="15">
        <f>'WEEKLY COMPETITIVE REPORT'!I23/X4</f>
        <v>2221.752606367991</v>
      </c>
      <c r="J23" s="23">
        <f>'WEEKLY COMPETITIVE REPORT'!J23</f>
        <v>211</v>
      </c>
      <c r="K23" s="23">
        <f>'WEEKLY COMPETITIVE REPORT'!K23</f>
        <v>397</v>
      </c>
      <c r="L23" s="65">
        <f>'WEEKLY COMPETITIVE REPORT'!L23</f>
        <v>-46.797717184527585</v>
      </c>
      <c r="M23" s="15">
        <f t="shared" si="3"/>
        <v>147.75288813750353</v>
      </c>
      <c r="N23" s="38">
        <f>'WEEKLY COMPETITIVE REPORT'!N23</f>
        <v>8</v>
      </c>
      <c r="O23" s="15">
        <f>'WEEKLY COMPETITIVE REPORT'!O23/X4</f>
        <v>2807.833192448577</v>
      </c>
      <c r="P23" s="15">
        <f>'WEEKLY COMPETITIVE REPORT'!P23/X4</f>
        <v>4258.946182023105</v>
      </c>
      <c r="Q23" s="23">
        <f>'WEEKLY COMPETITIVE REPORT'!Q23</f>
        <v>540</v>
      </c>
      <c r="R23" s="23">
        <f>'WEEKLY COMPETITIVE REPORT'!R23</f>
        <v>841</v>
      </c>
      <c r="S23" s="65">
        <f>'WEEKLY COMPETITIVE REPORT'!S23</f>
        <v>-34.07211379424413</v>
      </c>
      <c r="T23" s="15">
        <f>'WEEKLY COMPETITIVE REPORT'!T23/X4</f>
        <v>92617.63877148493</v>
      </c>
      <c r="U23" s="15">
        <f t="shared" si="4"/>
        <v>350.9791490560721</v>
      </c>
      <c r="V23" s="26">
        <f t="shared" si="5"/>
        <v>95425.47196393351</v>
      </c>
      <c r="W23" s="23">
        <f>'WEEKLY COMPETITIVE REPORT'!W23</f>
        <v>17143</v>
      </c>
      <c r="X23" s="57">
        <f>'WEEKLY COMPETITIVE REPORT'!X23</f>
        <v>17683</v>
      </c>
    </row>
    <row r="24" spans="1:24" ht="12.75">
      <c r="A24" s="51">
        <v>11</v>
      </c>
      <c r="B24" s="4">
        <f>'WEEKLY COMPETITIVE REPORT'!B24</f>
        <v>10</v>
      </c>
      <c r="C24" s="4" t="str">
        <f>'WEEKLY COMPETITIVE REPORT'!C24</f>
        <v>FIGHTING</v>
      </c>
      <c r="D24" s="4" t="str">
        <f>'WEEKLY COMPETITIVE REPORT'!D24</f>
        <v>UNI</v>
      </c>
      <c r="E24" s="4" t="str">
        <f>'WEEKLY COMPETITIVE REPORT'!E24</f>
        <v>Karantanija</v>
      </c>
      <c r="F24" s="38">
        <f>'WEEKLY COMPETITIVE REPORT'!F24</f>
        <v>6</v>
      </c>
      <c r="G24" s="38">
        <f>'WEEKLY COMPETITIVE REPORT'!G24</f>
        <v>6</v>
      </c>
      <c r="H24" s="15">
        <f>'WEEKLY COMPETITIVE REPORT'!H24/X4</f>
        <v>1005.9171597633136</v>
      </c>
      <c r="I24" s="15">
        <f>'WEEKLY COMPETITIVE REPORT'!I24/X4</f>
        <v>896.0270498732037</v>
      </c>
      <c r="J24" s="23">
        <f>'WEEKLY COMPETITIVE REPORT'!J24</f>
        <v>174</v>
      </c>
      <c r="K24" s="23">
        <f>'WEEKLY COMPETITIVE REPORT'!K24</f>
        <v>163</v>
      </c>
      <c r="L24" s="65">
        <f>'WEEKLY COMPETITIVE REPORT'!L24</f>
        <v>12.264150943396231</v>
      </c>
      <c r="M24" s="15">
        <f t="shared" si="3"/>
        <v>167.65285996055226</v>
      </c>
      <c r="N24" s="38">
        <f>'WEEKLY COMPETITIVE REPORT'!N24</f>
        <v>6</v>
      </c>
      <c r="O24" s="15">
        <f>'WEEKLY COMPETITIVE REPORT'!O24/X4</f>
        <v>1580.72696534235</v>
      </c>
      <c r="P24" s="15">
        <f>'WEEKLY COMPETITIVE REPORT'!P24/X4</f>
        <v>1455.3395322626093</v>
      </c>
      <c r="Q24" s="23">
        <f>'WEEKLY COMPETITIVE REPORT'!Q24</f>
        <v>281</v>
      </c>
      <c r="R24" s="23">
        <f>'WEEKLY COMPETITIVE REPORT'!R24</f>
        <v>280</v>
      </c>
      <c r="S24" s="65">
        <f>'WEEKLY COMPETITIVE REPORT'!S24</f>
        <v>8.615682478218773</v>
      </c>
      <c r="T24" s="15">
        <f>'WEEKLY COMPETITIVE REPORT'!T24/X4</f>
        <v>41028.458720766415</v>
      </c>
      <c r="U24" s="15">
        <f t="shared" si="4"/>
        <v>263.454494223725</v>
      </c>
      <c r="V24" s="26">
        <f t="shared" si="5"/>
        <v>42609.185686108765</v>
      </c>
      <c r="W24" s="23">
        <f>'WEEKLY COMPETITIVE REPORT'!W24</f>
        <v>7102</v>
      </c>
      <c r="X24" s="57">
        <f>'WEEKLY COMPETITIVE REPORT'!X24</f>
        <v>7383</v>
      </c>
    </row>
    <row r="25" spans="1:24" ht="12.75">
      <c r="A25" s="51">
        <v>12</v>
      </c>
      <c r="B25" s="4">
        <f>'WEEKLY COMPETITIVE REPORT'!B25</f>
        <v>14</v>
      </c>
      <c r="C25" s="4" t="str">
        <f>'WEEKLY COMPETITIVE REPORT'!C25</f>
        <v>TERMINATOR: SALVATION</v>
      </c>
      <c r="D25" s="4" t="str">
        <f>'WEEKLY COMPETITIVE REPORT'!D25</f>
        <v>SONY</v>
      </c>
      <c r="E25" s="4" t="str">
        <f>'WEEKLY COMPETITIVE REPORT'!E25</f>
        <v>CF</v>
      </c>
      <c r="F25" s="38">
        <f>'WEEKLY COMPETITIVE REPORT'!F25</f>
        <v>8</v>
      </c>
      <c r="G25" s="38">
        <f>'WEEKLY COMPETITIVE REPORT'!G25</f>
        <v>13</v>
      </c>
      <c r="H25" s="15">
        <f>'WEEKLY COMPETITIVE REPORT'!H25/X4</f>
        <v>373.34460411383486</v>
      </c>
      <c r="I25" s="15">
        <f>'WEEKLY COMPETITIVE REPORT'!I25/X4</f>
        <v>571.9921104536489</v>
      </c>
      <c r="J25" s="23">
        <f>'WEEKLY COMPETITIVE REPORT'!J25</f>
        <v>67</v>
      </c>
      <c r="K25" s="23">
        <f>'WEEKLY COMPETITIVE REPORT'!K25</f>
        <v>103</v>
      </c>
      <c r="L25" s="65">
        <f>'WEEKLY COMPETITIVE REPORT'!L25</f>
        <v>-34.72906403940887</v>
      </c>
      <c r="M25" s="15">
        <f t="shared" si="3"/>
        <v>28.71881570106422</v>
      </c>
      <c r="N25" s="38">
        <f>'WEEKLY COMPETITIVE REPORT'!N25</f>
        <v>13</v>
      </c>
      <c r="O25" s="15">
        <f>'WEEKLY COMPETITIVE REPORT'!O25/X4</f>
        <v>876.3031839954917</v>
      </c>
      <c r="P25" s="15">
        <f>'WEEKLY COMPETITIVE REPORT'!P25/X4</f>
        <v>970.6959706959707</v>
      </c>
      <c r="Q25" s="23">
        <f>'WEEKLY COMPETITIVE REPORT'!Q25</f>
        <v>169</v>
      </c>
      <c r="R25" s="23">
        <f>'WEEKLY COMPETITIVE REPORT'!R25</f>
        <v>180</v>
      </c>
      <c r="S25" s="65">
        <f>'WEEKLY COMPETITIVE REPORT'!S25</f>
        <v>-9.724238026124823</v>
      </c>
      <c r="T25" s="15">
        <f>'WEEKLY COMPETITIVE REPORT'!T25/X4</f>
        <v>143706.67793744718</v>
      </c>
      <c r="U25" s="15">
        <f t="shared" si="4"/>
        <v>67.40793723042245</v>
      </c>
      <c r="V25" s="26">
        <f t="shared" si="5"/>
        <v>144582.98112144266</v>
      </c>
      <c r="W25" s="23">
        <f>'WEEKLY COMPETITIVE REPORT'!W25</f>
        <v>25723</v>
      </c>
      <c r="X25" s="57">
        <f>'WEEKLY COMPETITIVE REPORT'!X25</f>
        <v>25892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I LOVE YOU MAN</v>
      </c>
      <c r="D26" s="4" t="str">
        <f>'WEEKLY COMPETITIVE REPORT'!D26</f>
        <v>PAR</v>
      </c>
      <c r="E26" s="4" t="str">
        <f>'WEEKLY COMPETITIVE REPORT'!E26</f>
        <v>Karantanija</v>
      </c>
      <c r="F26" s="38">
        <f>'WEEKLY COMPETITIVE REPORT'!F26</f>
        <v>14</v>
      </c>
      <c r="G26" s="38">
        <f>'WEEKLY COMPETITIVE REPORT'!G26</f>
        <v>9</v>
      </c>
      <c r="H26" s="15">
        <f>'WEEKLY COMPETITIVE REPORT'!H26/X4</f>
        <v>404.33925049309664</v>
      </c>
      <c r="I26" s="15">
        <f>'WEEKLY COMPETITIVE REPORT'!I26/X4</f>
        <v>660.7495069033531</v>
      </c>
      <c r="J26" s="23">
        <f>'WEEKLY COMPETITIVE REPORT'!J26</f>
        <v>69</v>
      </c>
      <c r="K26" s="23">
        <f>'WEEKLY COMPETITIVE REPORT'!K26</f>
        <v>117</v>
      </c>
      <c r="L26" s="65">
        <f>'WEEKLY COMPETITIVE REPORT'!L26</f>
        <v>-38.80597014925373</v>
      </c>
      <c r="M26" s="15">
        <f t="shared" si="3"/>
        <v>44.92658338812185</v>
      </c>
      <c r="N26" s="38">
        <f>'WEEKLY COMPETITIVE REPORT'!N26</f>
        <v>9</v>
      </c>
      <c r="O26" s="15">
        <f>'WEEKLY COMPETITIVE REPORT'!O26/X4</f>
        <v>870.6677937447168</v>
      </c>
      <c r="P26" s="15">
        <f>'WEEKLY COMPETITIVE REPORT'!P26/X4</f>
        <v>1211.6089039165963</v>
      </c>
      <c r="Q26" s="23">
        <f>'WEEKLY COMPETITIVE REPORT'!Q26</f>
        <v>154</v>
      </c>
      <c r="R26" s="23">
        <f>'WEEKLY COMPETITIVE REPORT'!R26</f>
        <v>222</v>
      </c>
      <c r="S26" s="65">
        <f>'WEEKLY COMPETITIVE REPORT'!S26</f>
        <v>-28.139534883720927</v>
      </c>
      <c r="T26" s="15">
        <f>'WEEKLY COMPETITIVE REPORT'!T26/X4</f>
        <v>155259.22795153563</v>
      </c>
      <c r="U26" s="15">
        <f t="shared" si="4"/>
        <v>96.7408659716352</v>
      </c>
      <c r="V26" s="26">
        <f t="shared" si="5"/>
        <v>156129.89574528034</v>
      </c>
      <c r="W26" s="23">
        <f>'WEEKLY COMPETITIVE REPORT'!W26</f>
        <v>26701</v>
      </c>
      <c r="X26" s="57">
        <f>'WEEKLY COMPETITIVE REPORT'!X26</f>
        <v>26855</v>
      </c>
    </row>
    <row r="27" spans="1:24" ht="12.75" customHeight="1">
      <c r="A27" s="51">
        <v>14</v>
      </c>
      <c r="B27" s="4">
        <f>'WEEKLY COMPETITIVE REPORT'!B27</f>
        <v>9</v>
      </c>
      <c r="C27" s="4" t="str">
        <f>'WEEKLY COMPETITIVE REPORT'!C27</f>
        <v>KNOWING</v>
      </c>
      <c r="D27" s="4" t="str">
        <f>'WEEKLY COMPETITIVE REPORT'!D27</f>
        <v>INDEP</v>
      </c>
      <c r="E27" s="4" t="str">
        <f>'WEEKLY COMPETITIVE REPORT'!E27</f>
        <v>Blitz</v>
      </c>
      <c r="F27" s="38">
        <f>'WEEKLY COMPETITIVE REPORT'!F27</f>
        <v>6</v>
      </c>
      <c r="G27" s="38">
        <f>'WEEKLY COMPETITIVE REPORT'!G27</f>
        <v>3</v>
      </c>
      <c r="H27" s="15">
        <f>'WEEKLY COMPETITIVE REPORT'!H27/X4</f>
        <v>349.3941955480417</v>
      </c>
      <c r="I27" s="15">
        <f>'WEEKLY COMPETITIVE REPORT'!I27/X17</f>
        <v>0.013848952526260196</v>
      </c>
      <c r="J27" s="23">
        <f>'WEEKLY COMPETITIVE REPORT'!J27</f>
        <v>56</v>
      </c>
      <c r="K27" s="23">
        <f>'WEEKLY COMPETITIVE REPORT'!K27</f>
        <v>159</v>
      </c>
      <c r="L27" s="65">
        <f>'WEEKLY COMPETITIVE REPORT'!L27</f>
        <v>-64.97175141242937</v>
      </c>
      <c r="M27" s="15">
        <f t="shared" si="3"/>
        <v>116.46473184934723</v>
      </c>
      <c r="N27" s="38">
        <f>'WEEKLY COMPETITIVE REPORT'!N27</f>
        <v>3</v>
      </c>
      <c r="O27" s="15">
        <f>'WEEKLY COMPETITIVE REPORT'!O27/X4</f>
        <v>735.4184277261201</v>
      </c>
      <c r="P27" s="15">
        <f>'WEEKLY COMPETITIVE REPORT'!P27/X17</f>
        <v>0.02081255012421024</v>
      </c>
      <c r="Q27" s="23">
        <f>'WEEKLY COMPETITIVE REPORT'!Q27</f>
        <v>140</v>
      </c>
      <c r="R27" s="23">
        <f>'WEEKLY COMPETITIVE REPORT'!R27</f>
        <v>270</v>
      </c>
      <c r="S27" s="65">
        <f>'WEEKLY COMPETITIVE REPORT'!S27</f>
        <v>-50.93984962406015</v>
      </c>
      <c r="T27" s="15">
        <f>'WEEKLY COMPETITIVE REPORT'!T27/X17</f>
        <v>0.3072785243432506</v>
      </c>
      <c r="U27" s="15">
        <f t="shared" si="4"/>
        <v>245.1394759087067</v>
      </c>
      <c r="V27" s="26">
        <f t="shared" si="5"/>
        <v>735.7257062504633</v>
      </c>
      <c r="W27" s="23">
        <f>'WEEKLY COMPETITIVE REPORT'!W27</f>
        <v>4152</v>
      </c>
      <c r="X27" s="57">
        <f>'WEEKLY COMPETITIVE REPORT'!X27</f>
        <v>4292</v>
      </c>
    </row>
    <row r="28" spans="1:24" ht="12.75">
      <c r="A28" s="51">
        <v>15</v>
      </c>
      <c r="B28" s="4">
        <f>'WEEKLY COMPETITIVE REPORT'!B28</f>
        <v>17</v>
      </c>
      <c r="C28" s="4" t="str">
        <f>'WEEKLY COMPETITIVE REPORT'!C28</f>
        <v>WRESTLER</v>
      </c>
      <c r="D28" s="4" t="str">
        <f>'WEEKLY COMPETITIVE REPORT'!D28</f>
        <v>INDEP</v>
      </c>
      <c r="E28" s="4" t="str">
        <f>'WEEKLY COMPETITIVE REPORT'!E28</f>
        <v>Blitz</v>
      </c>
      <c r="F28" s="38">
        <f>'WEEKLY COMPETITIVE REPORT'!F28</f>
        <v>9</v>
      </c>
      <c r="G28" s="38">
        <f>'WEEKLY COMPETITIVE REPORT'!G28</f>
        <v>4</v>
      </c>
      <c r="H28" s="15">
        <f>'WEEKLY COMPETITIVE REPORT'!H28/X4</f>
        <v>260.6367990983376</v>
      </c>
      <c r="I28" s="15">
        <f>'WEEKLY COMPETITIVE REPORT'!I28/X17</f>
        <v>0.004674999510983315</v>
      </c>
      <c r="J28" s="23">
        <f>'WEEKLY COMPETITIVE REPORT'!J28</f>
        <v>53</v>
      </c>
      <c r="K28" s="23">
        <f>'WEEKLY COMPETITIVE REPORT'!K28</f>
        <v>69</v>
      </c>
      <c r="L28" s="65">
        <f>'WEEKLY COMPETITIVE REPORT'!L28</f>
        <v>-22.594142259414227</v>
      </c>
      <c r="M28" s="15">
        <f t="shared" si="3"/>
        <v>65.1591997745844</v>
      </c>
      <c r="N28" s="38">
        <f>'WEEKLY COMPETITIVE REPORT'!N28</f>
        <v>4</v>
      </c>
      <c r="O28" s="15">
        <f>'WEEKLY COMPETITIVE REPORT'!O28/X4</f>
        <v>360.6649760495914</v>
      </c>
      <c r="P28" s="15">
        <f>'WEEKLY COMPETITIVE REPORT'!P28/X17</f>
        <v>0.0057899575533517204</v>
      </c>
      <c r="Q28" s="23">
        <f>'WEEKLY COMPETITIVE REPORT'!Q28</f>
        <v>73</v>
      </c>
      <c r="R28" s="23">
        <f>'WEEKLY COMPETITIVE REPORT'!R28</f>
        <v>86</v>
      </c>
      <c r="S28" s="65">
        <f>'WEEKLY COMPETITIVE REPORT'!S28</f>
        <v>-13.513513513513516</v>
      </c>
      <c r="T28" s="15">
        <f>'WEEKLY COMPETITIVE REPORT'!T28/X17</f>
        <v>0.23478669092189425</v>
      </c>
      <c r="U28" s="15">
        <f t="shared" si="4"/>
        <v>90.16624401239785</v>
      </c>
      <c r="V28" s="26">
        <f t="shared" si="5"/>
        <v>360.8997627405133</v>
      </c>
      <c r="W28" s="23">
        <f>'WEEKLY COMPETITIVE REPORT'!W28</f>
        <v>2985</v>
      </c>
      <c r="X28" s="57">
        <f>'WEEKLY COMPETITIVE REPORT'!X28</f>
        <v>3058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38">
        <f>'WEEKLY COMPETITIVE REPORT'!F29</f>
        <v>0</v>
      </c>
      <c r="G29" s="38">
        <f>'WEEKLY COMPETITIVE REPORT'!G29</f>
        <v>0</v>
      </c>
      <c r="H29" s="15">
        <f>'WEEKLY COMPETITIVE REPORT'!H29/X4</f>
        <v>0</v>
      </c>
      <c r="I29" s="15">
        <f>'WEEKLY COMPETITIVE REPORT'!I29/X17</f>
        <v>0</v>
      </c>
      <c r="J29" s="23">
        <f>'WEEKLY COMPETITIVE REPORT'!J29</f>
        <v>0</v>
      </c>
      <c r="K29" s="23">
        <f>'WEEKLY COMPETITIVE REPORT'!K29</f>
        <v>0</v>
      </c>
      <c r="L29" s="65">
        <f>'WEEKLY COMPETITIVE REPORT'!L29</f>
        <v>0</v>
      </c>
      <c r="M29" s="15" t="e">
        <f t="shared" si="3"/>
        <v>#DIV/0!</v>
      </c>
      <c r="N29" s="38">
        <f>'WEEKLY COMPETITIVE REPORT'!N29</f>
        <v>0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0</v>
      </c>
      <c r="U29" s="15" t="e">
        <f t="shared" si="4"/>
        <v>#DIV/0!</v>
      </c>
      <c r="V29" s="26">
        <f t="shared" si="5"/>
        <v>0</v>
      </c>
      <c r="W29" s="23">
        <f>'WEEKLY COMPETITIVE REPORT'!W29</f>
        <v>0</v>
      </c>
      <c r="X29" s="57">
        <f>'WEEKLY COMPETITIVE REPORT'!X29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3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4"/>
        <v>#DIV/0!</v>
      </c>
      <c r="V30" s="26">
        <f t="shared" si="5"/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123</v>
      </c>
      <c r="H34" s="33">
        <f>SUM(H14:H33)</f>
        <v>147998.02761341227</v>
      </c>
      <c r="I34" s="32">
        <f>SUM(I14:I33)</f>
        <v>260301.51190236848</v>
      </c>
      <c r="J34" s="32">
        <f>SUM(J14:J33)</f>
        <v>24136</v>
      </c>
      <c r="K34" s="32">
        <f>SUM(K14:K33)</f>
        <v>42908</v>
      </c>
      <c r="L34" s="65">
        <f>'WEEKLY COMPETITIVE REPORT'!L34</f>
        <v>-43.84448435862895</v>
      </c>
      <c r="M34" s="33">
        <f>H34/G34</f>
        <v>1203.2359968570104</v>
      </c>
      <c r="N34" s="41">
        <f>'WEEKLY COMPETITIVE REPORT'!N34</f>
        <v>123</v>
      </c>
      <c r="O34" s="32">
        <f>SUM(O14:O33)</f>
        <v>279685.8269935193</v>
      </c>
      <c r="P34" s="32">
        <f>SUM(P14:P33)</f>
        <v>452781.091691265</v>
      </c>
      <c r="Q34" s="32">
        <f>SUM(Q14:Q33)</f>
        <v>49597</v>
      </c>
      <c r="R34" s="32">
        <f>SUM(R14:R33)</f>
        <v>79882</v>
      </c>
      <c r="S34" s="66">
        <f>O34/P34-100%</f>
        <v>-0.3822934920961166</v>
      </c>
      <c r="T34" s="32">
        <f>SUM(T14:T33)</f>
        <v>2577792.877934474</v>
      </c>
      <c r="U34" s="33">
        <f>O34/N34</f>
        <v>2273.8685121424337</v>
      </c>
      <c r="V34" s="32">
        <f>SUM(V14:V33)</f>
        <v>2857478.7049279935</v>
      </c>
      <c r="W34" s="32">
        <f>SUM(W14:W33)</f>
        <v>448989</v>
      </c>
      <c r="X34" s="36">
        <f>SUM(X14:X33)</f>
        <v>498586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2008-07-03T16:27:44Z</cp:lastPrinted>
  <dcterms:created xsi:type="dcterms:W3CDTF">1998-07-08T11:15:35Z</dcterms:created>
  <dcterms:modified xsi:type="dcterms:W3CDTF">2009-07-30T12:20:11Z</dcterms:modified>
  <cp:category/>
  <cp:version/>
  <cp:contentType/>
  <cp:contentStatus/>
</cp:coreProperties>
</file>