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8000" windowHeight="97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<sst xmlns="http://schemas.openxmlformats.org/spreadsheetml/2006/main" count="225" uniqueCount="75">
  <si>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</si>
  <si>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</si>
  <si>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</si>
  <si>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</si>
  <si>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</si>
  <si>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</si>
  <si>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</si>
  <si>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</si>
  <si>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</si>
  <si>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</si>
  <si>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</si>
  <si>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</si>
  <si>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</si>
  <si>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</si>
  <si>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</si>
  <si>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</si>
  <si>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</si>
  <si>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</si>
  <si>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</si>
  <si>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</si>
  <si>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</si>
  <si>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</si>
  <si>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</si>
  <si>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</si>
  <si>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</si>
  <si>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</si>
  <si>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</si>
  <si>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</si>
  <si>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</si>
  <si>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</si>
  <si>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</si>
  <si>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</si>
  <si>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</si>
  <si>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</si>
  <si>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</si>
  <si>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</si>
  <si>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</si>
  <si>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</si>
  <si>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</si>
  <si>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</si>
  <si>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</si>
  <si>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</si>
  <si>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</si>
  <si>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</si>
  <si>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</si>
  <si>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</si>
  <si>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</si>
  <si>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</si>
  <si>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</si>
  <si>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</si>
  <si>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</si>
  <si>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</si>
  <si>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</si>
  <si>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</si>
  <si>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</si>
  <si>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</si>
  <si>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ANGELS &amp; DEMONS</t>
  </si>
  <si>
    <t>SONY</t>
  </si>
  <si>
    <t>HANGOVER</t>
  </si>
  <si>
    <t>KNOWING</t>
  </si>
  <si>
    <t>FIGHTING</t>
  </si>
  <si>
    <t>HANNAH MONTANA: THE MOVIE</t>
  </si>
  <si>
    <t>TRANSFORMERS 2</t>
  </si>
  <si>
    <t>DRAG ME TO HELL</t>
  </si>
  <si>
    <t>FIVIA</t>
  </si>
  <si>
    <t>ICE AGE 3: DAWN OF THE DINOSAURS</t>
  </si>
  <si>
    <t>BRUNO</t>
  </si>
  <si>
    <t>HARRY POTTER AND THE HALF BLOOD PRINCE</t>
  </si>
  <si>
    <t>THE LAST HOUSE ON THE LEFT</t>
  </si>
  <si>
    <t>TWO LOVERS</t>
  </si>
  <si>
    <t xml:space="preserve">31 - Jul   </t>
  </si>
  <si>
    <t>02 - Aug</t>
  </si>
  <si>
    <t>30 - Jul</t>
  </si>
  <si>
    <t>05 - Aug</t>
  </si>
  <si>
    <t>THE PROPOSAL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</si>
</sst>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S31" sqref="S31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9" t="s">
        <v>70</v>
      </c>
      <c r="K4" s="21"/>
      <c r="L4" s="90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0.6924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">
        <v>72</v>
      </c>
      <c r="K5" s="8"/>
      <c r="L5" s="91" t="s">
        <v>73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40031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65</v>
      </c>
      <c r="D14" s="16" t="s">
        <v>45</v>
      </c>
      <c r="E14" s="16" t="s">
        <v>42</v>
      </c>
      <c r="F14" s="38">
        <v>5</v>
      </c>
      <c r="G14" s="38">
        <v>21</v>
      </c>
      <c r="H14" s="25">
        <v>25670</v>
      </c>
      <c r="I14" s="25">
        <v>44200</v>
      </c>
      <c r="J14" s="25">
        <v>5097</v>
      </c>
      <c r="K14" s="25">
        <v>9096</v>
      </c>
      <c r="L14" s="65">
        <f>(H14/I14*100)-100</f>
        <v>-41.92307692307692</v>
      </c>
      <c r="M14" s="15">
        <f aca="true" t="shared" si="0" ref="M14:M27">H14/G14</f>
        <v>1222.3809523809523</v>
      </c>
      <c r="N14" s="39">
        <v>21</v>
      </c>
      <c r="O14" s="15">
        <v>62897</v>
      </c>
      <c r="P14" s="15">
        <v>79973</v>
      </c>
      <c r="Q14" s="15">
        <v>13869</v>
      </c>
      <c r="R14" s="15">
        <v>17776</v>
      </c>
      <c r="S14" s="65">
        <f>(O14/P14*100)-100</f>
        <v>-21.352206369649764</v>
      </c>
      <c r="T14" s="76">
        <v>707050</v>
      </c>
      <c r="U14" s="15">
        <f aca="true" t="shared" si="1" ref="U14:U27">O14/N14</f>
        <v>2995.095238095238</v>
      </c>
      <c r="V14" s="76">
        <f aca="true" t="shared" si="2" ref="V14:V27">SUM(T14,O14)</f>
        <v>769947</v>
      </c>
      <c r="W14" s="76">
        <v>152038</v>
      </c>
      <c r="X14" s="77">
        <f aca="true" t="shared" si="3" ref="X14:X27">SUM(W14,Q14)</f>
        <v>165907</v>
      </c>
    </row>
    <row r="15" spans="1:24" ht="12.75">
      <c r="A15" s="74">
        <v>2</v>
      </c>
      <c r="B15" s="74" t="s">
        <v>50</v>
      </c>
      <c r="C15" s="4" t="s">
        <v>74</v>
      </c>
      <c r="D15" s="16" t="s">
        <v>51</v>
      </c>
      <c r="E15" s="16" t="s">
        <v>52</v>
      </c>
      <c r="F15" s="38">
        <v>1</v>
      </c>
      <c r="G15" s="38">
        <v>8</v>
      </c>
      <c r="H15" s="85">
        <v>25886</v>
      </c>
      <c r="I15" s="85"/>
      <c r="J15" s="92">
        <v>5753</v>
      </c>
      <c r="K15" s="92"/>
      <c r="L15" s="65"/>
      <c r="M15" s="15">
        <f t="shared" si="0"/>
        <v>3235.75</v>
      </c>
      <c r="N15" s="75">
        <v>8</v>
      </c>
      <c r="O15" s="15">
        <v>60705</v>
      </c>
      <c r="P15" s="15"/>
      <c r="Q15" s="15">
        <v>15361</v>
      </c>
      <c r="R15" s="15"/>
      <c r="S15" s="65"/>
      <c r="T15" s="79">
        <v>4189</v>
      </c>
      <c r="U15" s="15">
        <f t="shared" si="1"/>
        <v>7588.125</v>
      </c>
      <c r="V15" s="79">
        <f t="shared" si="2"/>
        <v>64894</v>
      </c>
      <c r="W15" s="79">
        <v>1522</v>
      </c>
      <c r="X15" s="80">
        <f t="shared" si="3"/>
        <v>16883</v>
      </c>
    </row>
    <row r="16" spans="1:24" ht="12.75">
      <c r="A16" s="74">
        <v>3</v>
      </c>
      <c r="B16" s="74">
        <v>2</v>
      </c>
      <c r="C16" s="4" t="s">
        <v>67</v>
      </c>
      <c r="D16" s="16" t="s">
        <v>43</v>
      </c>
      <c r="E16" s="16" t="s">
        <v>44</v>
      </c>
      <c r="F16" s="38">
        <v>3</v>
      </c>
      <c r="G16" s="38">
        <v>10</v>
      </c>
      <c r="H16" s="25">
        <v>14313</v>
      </c>
      <c r="I16" s="25">
        <v>22081</v>
      </c>
      <c r="J16" s="85">
        <v>3108</v>
      </c>
      <c r="K16" s="85">
        <v>5495</v>
      </c>
      <c r="L16" s="65">
        <f aca="true" t="shared" si="4" ref="L16:L27">(H16/I16*100)-100</f>
        <v>-35.17956614283774</v>
      </c>
      <c r="M16" s="15">
        <f t="shared" si="0"/>
        <v>1431.3</v>
      </c>
      <c r="N16" s="38">
        <v>10</v>
      </c>
      <c r="O16" s="23">
        <v>32842</v>
      </c>
      <c r="P16" s="23">
        <v>45997</v>
      </c>
      <c r="Q16" s="23">
        <v>7825</v>
      </c>
      <c r="R16" s="23">
        <v>12416</v>
      </c>
      <c r="S16" s="65">
        <f aca="true" t="shared" si="5" ref="S16:S27">(O16/P16*100)-100</f>
        <v>-28.599691284214188</v>
      </c>
      <c r="T16" s="79">
        <v>153986</v>
      </c>
      <c r="U16" s="15">
        <f t="shared" si="1"/>
        <v>3284.2</v>
      </c>
      <c r="V16" s="79">
        <f t="shared" si="2"/>
        <v>186828</v>
      </c>
      <c r="W16" s="79">
        <v>41214</v>
      </c>
      <c r="X16" s="80">
        <f t="shared" si="3"/>
        <v>49039</v>
      </c>
    </row>
    <row r="17" spans="1:24" ht="12.75">
      <c r="A17" s="74">
        <v>4</v>
      </c>
      <c r="B17" s="74">
        <v>3</v>
      </c>
      <c r="C17" s="4" t="s">
        <v>66</v>
      </c>
      <c r="D17" s="16" t="s">
        <v>46</v>
      </c>
      <c r="E17" s="16" t="s">
        <v>44</v>
      </c>
      <c r="F17" s="38">
        <v>4</v>
      </c>
      <c r="G17" s="38">
        <v>10</v>
      </c>
      <c r="H17" s="25">
        <v>10808</v>
      </c>
      <c r="I17" s="25">
        <v>17835</v>
      </c>
      <c r="J17" s="95">
        <v>2448</v>
      </c>
      <c r="K17" s="95">
        <v>4377</v>
      </c>
      <c r="L17" s="65">
        <f t="shared" si="4"/>
        <v>-39.400056069526215</v>
      </c>
      <c r="M17" s="15">
        <f t="shared" si="0"/>
        <v>1080.8</v>
      </c>
      <c r="N17" s="39">
        <v>10</v>
      </c>
      <c r="O17" s="15">
        <v>24187</v>
      </c>
      <c r="P17" s="15">
        <v>32934</v>
      </c>
      <c r="Q17" s="15">
        <v>6038</v>
      </c>
      <c r="R17" s="15">
        <v>8730</v>
      </c>
      <c r="S17" s="65">
        <f t="shared" si="5"/>
        <v>-26.559178963988586</v>
      </c>
      <c r="T17" s="79">
        <v>201795</v>
      </c>
      <c r="U17" s="15">
        <f t="shared" si="1"/>
        <v>2418.7</v>
      </c>
      <c r="V17" s="79">
        <f t="shared" si="2"/>
        <v>225982</v>
      </c>
      <c r="W17" s="79">
        <v>53670</v>
      </c>
      <c r="X17" s="80">
        <f t="shared" si="3"/>
        <v>59708</v>
      </c>
    </row>
    <row r="18" spans="1:24" ht="13.5" customHeight="1">
      <c r="A18" s="74">
        <v>5</v>
      </c>
      <c r="B18" s="74">
        <v>4</v>
      </c>
      <c r="C18" s="4" t="s">
        <v>58</v>
      </c>
      <c r="D18" s="16" t="s">
        <v>43</v>
      </c>
      <c r="E18" s="16" t="s">
        <v>44</v>
      </c>
      <c r="F18" s="38">
        <v>8</v>
      </c>
      <c r="G18" s="38">
        <v>6</v>
      </c>
      <c r="H18" s="15">
        <v>4192</v>
      </c>
      <c r="I18" s="15">
        <v>6402</v>
      </c>
      <c r="J18" s="23">
        <v>952</v>
      </c>
      <c r="K18" s="23">
        <v>1577</v>
      </c>
      <c r="L18" s="65">
        <f t="shared" si="4"/>
        <v>-34.5204623555139</v>
      </c>
      <c r="M18" s="15">
        <f t="shared" si="0"/>
        <v>698.6666666666666</v>
      </c>
      <c r="N18" s="75">
        <v>6</v>
      </c>
      <c r="O18" s="15">
        <v>9462</v>
      </c>
      <c r="P18" s="15">
        <v>11657</v>
      </c>
      <c r="Q18" s="15">
        <v>2374</v>
      </c>
      <c r="R18" s="15">
        <v>3142</v>
      </c>
      <c r="S18" s="65">
        <f t="shared" si="5"/>
        <v>-18.82988762117182</v>
      </c>
      <c r="T18" s="87">
        <v>206279</v>
      </c>
      <c r="U18" s="15">
        <f t="shared" si="1"/>
        <v>1577</v>
      </c>
      <c r="V18" s="79">
        <f t="shared" si="2"/>
        <v>215741</v>
      </c>
      <c r="W18" s="79">
        <v>51123</v>
      </c>
      <c r="X18" s="80">
        <f t="shared" si="3"/>
        <v>53497</v>
      </c>
    </row>
    <row r="19" spans="1:24" ht="12.75">
      <c r="A19" s="74">
        <v>6</v>
      </c>
      <c r="B19" s="74">
        <v>5</v>
      </c>
      <c r="C19" s="4" t="s">
        <v>68</v>
      </c>
      <c r="D19" s="16" t="s">
        <v>53</v>
      </c>
      <c r="E19" s="16" t="s">
        <v>36</v>
      </c>
      <c r="F19" s="38">
        <v>2</v>
      </c>
      <c r="G19" s="38">
        <v>7</v>
      </c>
      <c r="H19" s="15">
        <v>3631</v>
      </c>
      <c r="I19" s="15">
        <v>5673</v>
      </c>
      <c r="J19" s="15">
        <v>802</v>
      </c>
      <c r="K19" s="15">
        <v>1403</v>
      </c>
      <c r="L19" s="65">
        <f t="shared" si="4"/>
        <v>-35.99506433985546</v>
      </c>
      <c r="M19" s="15">
        <f t="shared" si="0"/>
        <v>518.7142857142857</v>
      </c>
      <c r="N19" s="75">
        <v>7</v>
      </c>
      <c r="O19" s="23">
        <v>8895</v>
      </c>
      <c r="P19" s="23">
        <v>10775</v>
      </c>
      <c r="Q19" s="23">
        <v>2266</v>
      </c>
      <c r="R19" s="23">
        <v>2944</v>
      </c>
      <c r="S19" s="65">
        <f t="shared" si="5"/>
        <v>-17.447795823665885</v>
      </c>
      <c r="T19" s="79">
        <v>10775</v>
      </c>
      <c r="U19" s="15">
        <f t="shared" si="1"/>
        <v>1270.7142857142858</v>
      </c>
      <c r="V19" s="79">
        <f t="shared" si="2"/>
        <v>19670</v>
      </c>
      <c r="W19" s="79">
        <v>2944</v>
      </c>
      <c r="X19" s="80">
        <f t="shared" si="3"/>
        <v>5210</v>
      </c>
    </row>
    <row r="20" spans="1:24" ht="12.75">
      <c r="A20" s="74">
        <v>7</v>
      </c>
      <c r="B20" s="74">
        <v>6</v>
      </c>
      <c r="C20" s="4" t="s">
        <v>69</v>
      </c>
      <c r="D20" s="16" t="s">
        <v>46</v>
      </c>
      <c r="E20" s="16" t="s">
        <v>47</v>
      </c>
      <c r="F20" s="38">
        <v>2</v>
      </c>
      <c r="G20" s="38">
        <v>2</v>
      </c>
      <c r="H20" s="15">
        <v>1341</v>
      </c>
      <c r="I20" s="15">
        <v>2287</v>
      </c>
      <c r="J20" s="85">
        <v>279</v>
      </c>
      <c r="K20" s="85">
        <v>554</v>
      </c>
      <c r="L20" s="65">
        <f t="shared" si="4"/>
        <v>-41.36423261915173</v>
      </c>
      <c r="M20" s="15">
        <f t="shared" si="0"/>
        <v>670.5</v>
      </c>
      <c r="N20" s="75">
        <v>2</v>
      </c>
      <c r="O20" s="23">
        <v>3205</v>
      </c>
      <c r="P20" s="23">
        <v>4555</v>
      </c>
      <c r="Q20" s="23">
        <v>744</v>
      </c>
      <c r="R20" s="23">
        <v>1177</v>
      </c>
      <c r="S20" s="65">
        <f t="shared" si="5"/>
        <v>-29.6377607025247</v>
      </c>
      <c r="T20" s="79">
        <v>4554</v>
      </c>
      <c r="U20" s="15">
        <f t="shared" si="1"/>
        <v>1602.5</v>
      </c>
      <c r="V20" s="79">
        <f t="shared" si="2"/>
        <v>7759</v>
      </c>
      <c r="W20" s="79">
        <v>1177</v>
      </c>
      <c r="X20" s="80">
        <f t="shared" si="3"/>
        <v>1921</v>
      </c>
    </row>
    <row r="21" spans="1:24" ht="12.75">
      <c r="A21" s="74">
        <v>8</v>
      </c>
      <c r="B21" s="74">
        <v>7</v>
      </c>
      <c r="C21" s="4" t="s">
        <v>63</v>
      </c>
      <c r="D21" s="16" t="s">
        <v>46</v>
      </c>
      <c r="E21" s="16" t="s">
        <v>64</v>
      </c>
      <c r="F21" s="38">
        <v>6</v>
      </c>
      <c r="G21" s="38">
        <v>4</v>
      </c>
      <c r="H21" s="15">
        <v>1213</v>
      </c>
      <c r="I21" s="15">
        <v>1832</v>
      </c>
      <c r="J21" s="15">
        <v>267</v>
      </c>
      <c r="K21" s="15">
        <v>447</v>
      </c>
      <c r="L21" s="65">
        <f t="shared" si="4"/>
        <v>-33.7882096069869</v>
      </c>
      <c r="M21" s="15">
        <f t="shared" si="0"/>
        <v>303.25</v>
      </c>
      <c r="N21" s="75">
        <v>4</v>
      </c>
      <c r="O21" s="15">
        <v>2860</v>
      </c>
      <c r="P21" s="15">
        <v>3255</v>
      </c>
      <c r="Q21" s="15">
        <v>729</v>
      </c>
      <c r="R21" s="15">
        <v>882</v>
      </c>
      <c r="S21" s="65">
        <f t="shared" si="5"/>
        <v>-12.135176651305684</v>
      </c>
      <c r="T21" s="79">
        <v>39326</v>
      </c>
      <c r="U21" s="15">
        <f t="shared" si="1"/>
        <v>715</v>
      </c>
      <c r="V21" s="79">
        <f t="shared" si="2"/>
        <v>42186</v>
      </c>
      <c r="W21" s="79">
        <v>9722</v>
      </c>
      <c r="X21" s="80">
        <f t="shared" si="3"/>
        <v>10451</v>
      </c>
    </row>
    <row r="22" spans="1:24" ht="12.75">
      <c r="A22" s="74">
        <v>9</v>
      </c>
      <c r="B22" s="74">
        <v>9</v>
      </c>
      <c r="C22" s="4" t="s">
        <v>56</v>
      </c>
      <c r="D22" s="16" t="s">
        <v>57</v>
      </c>
      <c r="E22" s="16" t="s">
        <v>42</v>
      </c>
      <c r="F22" s="38">
        <v>12</v>
      </c>
      <c r="G22" s="38">
        <v>15</v>
      </c>
      <c r="H22" s="15">
        <v>1111</v>
      </c>
      <c r="I22" s="15">
        <v>961</v>
      </c>
      <c r="J22" s="23">
        <v>230</v>
      </c>
      <c r="K22" s="23">
        <v>243</v>
      </c>
      <c r="L22" s="65">
        <f t="shared" si="4"/>
        <v>15.608740894901146</v>
      </c>
      <c r="M22" s="15">
        <f t="shared" si="0"/>
        <v>74.06666666666666</v>
      </c>
      <c r="N22" s="38">
        <v>15</v>
      </c>
      <c r="O22" s="23">
        <v>2522</v>
      </c>
      <c r="P22" s="23">
        <v>2081</v>
      </c>
      <c r="Q22" s="23">
        <v>581</v>
      </c>
      <c r="R22" s="23">
        <v>556</v>
      </c>
      <c r="S22" s="65">
        <f t="shared" si="5"/>
        <v>21.191734742912075</v>
      </c>
      <c r="T22" s="79">
        <v>325297</v>
      </c>
      <c r="U22" s="15">
        <f t="shared" si="1"/>
        <v>168.13333333333333</v>
      </c>
      <c r="V22" s="79">
        <f t="shared" si="2"/>
        <v>327819</v>
      </c>
      <c r="W22" s="79">
        <v>83658</v>
      </c>
      <c r="X22" s="80">
        <f t="shared" si="3"/>
        <v>84239</v>
      </c>
    </row>
    <row r="23" spans="1:24" ht="12.75">
      <c r="A23" s="74">
        <v>10</v>
      </c>
      <c r="B23" s="74">
        <v>10</v>
      </c>
      <c r="C23" s="4" t="s">
        <v>61</v>
      </c>
      <c r="D23" s="16" t="s">
        <v>51</v>
      </c>
      <c r="E23" s="16" t="s">
        <v>52</v>
      </c>
      <c r="F23" s="38">
        <v>7</v>
      </c>
      <c r="G23" s="38">
        <v>8</v>
      </c>
      <c r="H23" s="25">
        <v>447</v>
      </c>
      <c r="I23" s="25">
        <v>839</v>
      </c>
      <c r="J23" s="25">
        <v>101</v>
      </c>
      <c r="K23" s="25">
        <v>211</v>
      </c>
      <c r="L23" s="65">
        <f t="shared" si="4"/>
        <v>-46.7222884386174</v>
      </c>
      <c r="M23" s="15">
        <f t="shared" si="0"/>
        <v>55.875</v>
      </c>
      <c r="N23" s="75">
        <v>8</v>
      </c>
      <c r="O23" s="15">
        <v>1619</v>
      </c>
      <c r="P23" s="15">
        <v>1993</v>
      </c>
      <c r="Q23" s="15">
        <v>406</v>
      </c>
      <c r="R23" s="15">
        <v>540</v>
      </c>
      <c r="S23" s="65">
        <f t="shared" si="5"/>
        <v>-18.765679879578528</v>
      </c>
      <c r="T23" s="79">
        <v>67734</v>
      </c>
      <c r="U23" s="15">
        <f t="shared" si="1"/>
        <v>202.375</v>
      </c>
      <c r="V23" s="79">
        <f t="shared" si="2"/>
        <v>69353</v>
      </c>
      <c r="W23" s="79">
        <v>17683</v>
      </c>
      <c r="X23" s="80">
        <f t="shared" si="3"/>
        <v>18089</v>
      </c>
    </row>
    <row r="24" spans="1:24" ht="12.75">
      <c r="A24" s="74">
        <v>11</v>
      </c>
      <c r="B24" s="74">
        <v>8</v>
      </c>
      <c r="C24" s="4" t="s">
        <v>62</v>
      </c>
      <c r="D24" s="16" t="s">
        <v>54</v>
      </c>
      <c r="E24" s="16" t="s">
        <v>36</v>
      </c>
      <c r="F24" s="38">
        <v>6</v>
      </c>
      <c r="G24" s="38">
        <v>5</v>
      </c>
      <c r="H24" s="25">
        <v>693</v>
      </c>
      <c r="I24" s="25">
        <v>1240</v>
      </c>
      <c r="J24" s="96">
        <v>178</v>
      </c>
      <c r="K24" s="96">
        <v>314</v>
      </c>
      <c r="L24" s="65">
        <f t="shared" si="4"/>
        <v>-44.112903225806456</v>
      </c>
      <c r="M24" s="15">
        <f t="shared" si="0"/>
        <v>138.6</v>
      </c>
      <c r="N24" s="75">
        <v>5</v>
      </c>
      <c r="O24" s="23">
        <v>1603</v>
      </c>
      <c r="P24" s="23">
        <v>2161</v>
      </c>
      <c r="Q24" s="23">
        <v>469</v>
      </c>
      <c r="R24" s="23">
        <v>617</v>
      </c>
      <c r="S24" s="65">
        <f t="shared" si="5"/>
        <v>-25.82137899120778</v>
      </c>
      <c r="T24" s="79">
        <v>66974</v>
      </c>
      <c r="U24" s="15">
        <f t="shared" si="1"/>
        <v>320.6</v>
      </c>
      <c r="V24" s="79">
        <f t="shared" si="2"/>
        <v>68577</v>
      </c>
      <c r="W24" s="79">
        <v>17877</v>
      </c>
      <c r="X24" s="80">
        <f t="shared" si="3"/>
        <v>18346</v>
      </c>
    </row>
    <row r="25" spans="1:24" ht="12.75" customHeight="1">
      <c r="A25" s="52">
        <v>12</v>
      </c>
      <c r="B25" s="74">
        <v>11</v>
      </c>
      <c r="C25" s="4" t="s">
        <v>60</v>
      </c>
      <c r="D25" s="16" t="s">
        <v>53</v>
      </c>
      <c r="E25" s="16" t="s">
        <v>36</v>
      </c>
      <c r="F25" s="38">
        <v>7</v>
      </c>
      <c r="G25" s="38">
        <v>6</v>
      </c>
      <c r="H25" s="25">
        <v>357</v>
      </c>
      <c r="I25" s="25">
        <v>714</v>
      </c>
      <c r="J25" s="79">
        <v>72</v>
      </c>
      <c r="K25" s="79">
        <v>174</v>
      </c>
      <c r="L25" s="65">
        <f t="shared" si="4"/>
        <v>-50</v>
      </c>
      <c r="M25" s="15">
        <f t="shared" si="0"/>
        <v>59.5</v>
      </c>
      <c r="N25" s="39">
        <v>6</v>
      </c>
      <c r="O25" s="15">
        <v>750</v>
      </c>
      <c r="P25" s="15">
        <v>1122</v>
      </c>
      <c r="Q25" s="25">
        <v>164</v>
      </c>
      <c r="R25" s="25">
        <v>281</v>
      </c>
      <c r="S25" s="67">
        <f t="shared" si="5"/>
        <v>-33.155080213903744</v>
      </c>
      <c r="T25" s="81">
        <v>30244</v>
      </c>
      <c r="U25" s="15">
        <f t="shared" si="1"/>
        <v>125</v>
      </c>
      <c r="V25" s="79">
        <f t="shared" si="2"/>
        <v>30994</v>
      </c>
      <c r="W25" s="79">
        <v>7383</v>
      </c>
      <c r="X25" s="80">
        <f t="shared" si="3"/>
        <v>7547</v>
      </c>
    </row>
    <row r="26" spans="1:24" ht="12.75" customHeight="1">
      <c r="A26" s="74">
        <v>13</v>
      </c>
      <c r="B26" s="74">
        <v>13</v>
      </c>
      <c r="C26" s="4" t="s">
        <v>55</v>
      </c>
      <c r="D26" s="16" t="s">
        <v>54</v>
      </c>
      <c r="E26" s="16" t="s">
        <v>36</v>
      </c>
      <c r="F26" s="38">
        <v>15</v>
      </c>
      <c r="G26" s="38">
        <v>9</v>
      </c>
      <c r="H26" s="15">
        <v>181</v>
      </c>
      <c r="I26" s="15">
        <v>287</v>
      </c>
      <c r="J26" s="15">
        <v>36</v>
      </c>
      <c r="K26" s="15">
        <v>69</v>
      </c>
      <c r="L26" s="65">
        <f t="shared" si="4"/>
        <v>-36.93379790940766</v>
      </c>
      <c r="M26" s="15">
        <f t="shared" si="0"/>
        <v>20.11111111111111</v>
      </c>
      <c r="N26" s="39">
        <v>9</v>
      </c>
      <c r="O26" s="15">
        <v>332</v>
      </c>
      <c r="P26" s="15">
        <v>618</v>
      </c>
      <c r="Q26" s="15">
        <v>69</v>
      </c>
      <c r="R26" s="15">
        <v>154</v>
      </c>
      <c r="S26" s="67">
        <f t="shared" si="5"/>
        <v>-46.27831715210357</v>
      </c>
      <c r="T26" s="81">
        <v>110822</v>
      </c>
      <c r="U26" s="15">
        <f t="shared" si="1"/>
        <v>36.888888888888886</v>
      </c>
      <c r="V26" s="79">
        <f t="shared" si="2"/>
        <v>111154</v>
      </c>
      <c r="W26" s="79">
        <v>26855</v>
      </c>
      <c r="X26" s="80">
        <f t="shared" si="3"/>
        <v>26924</v>
      </c>
    </row>
    <row r="27" spans="1:24" ht="12.75">
      <c r="A27" s="74">
        <v>14</v>
      </c>
      <c r="B27" s="74">
        <v>14</v>
      </c>
      <c r="C27" s="4" t="s">
        <v>59</v>
      </c>
      <c r="D27" s="16" t="s">
        <v>46</v>
      </c>
      <c r="E27" s="16" t="s">
        <v>44</v>
      </c>
      <c r="F27" s="38">
        <v>7</v>
      </c>
      <c r="G27" s="38">
        <v>3</v>
      </c>
      <c r="H27" s="25">
        <v>90</v>
      </c>
      <c r="I27" s="25">
        <v>248</v>
      </c>
      <c r="J27" s="93">
        <v>20</v>
      </c>
      <c r="K27" s="93">
        <v>56</v>
      </c>
      <c r="L27" s="65">
        <f t="shared" si="4"/>
        <v>-63.70967741935484</v>
      </c>
      <c r="M27" s="15">
        <f t="shared" si="0"/>
        <v>30</v>
      </c>
      <c r="N27" s="75">
        <v>3</v>
      </c>
      <c r="O27" s="78">
        <v>178</v>
      </c>
      <c r="P27" s="78">
        <v>522</v>
      </c>
      <c r="Q27" s="78">
        <v>46</v>
      </c>
      <c r="R27" s="78">
        <v>140</v>
      </c>
      <c r="S27" s="67">
        <f t="shared" si="5"/>
        <v>-65.90038314176246</v>
      </c>
      <c r="T27" s="79">
        <v>16231</v>
      </c>
      <c r="U27" s="15">
        <f t="shared" si="1"/>
        <v>59.333333333333336</v>
      </c>
      <c r="V27" s="79">
        <f t="shared" si="2"/>
        <v>16409</v>
      </c>
      <c r="W27" s="81">
        <v>4292</v>
      </c>
      <c r="X27" s="80">
        <f t="shared" si="3"/>
        <v>4338</v>
      </c>
    </row>
    <row r="28" spans="1:24" ht="12.75">
      <c r="A28" s="74">
        <v>15</v>
      </c>
      <c r="B28" s="52"/>
      <c r="C28" s="4"/>
      <c r="D28" s="16"/>
      <c r="E28" s="16"/>
      <c r="F28" s="38"/>
      <c r="G28" s="38"/>
      <c r="H28" s="25"/>
      <c r="I28" s="25"/>
      <c r="J28" s="25"/>
      <c r="K28" s="25"/>
      <c r="L28" s="65"/>
      <c r="M28" s="15"/>
      <c r="N28" s="75"/>
      <c r="O28" s="15"/>
      <c r="P28" s="15"/>
      <c r="Q28" s="15"/>
      <c r="R28" s="15"/>
      <c r="S28" s="65"/>
      <c r="T28" s="79"/>
      <c r="U28" s="15"/>
      <c r="V28" s="79"/>
      <c r="W28" s="81"/>
      <c r="X28" s="80"/>
    </row>
    <row r="29" spans="1:24" ht="12.75">
      <c r="A29" s="74">
        <v>16</v>
      </c>
      <c r="B29" s="74"/>
      <c r="C29" s="4"/>
      <c r="D29" s="16"/>
      <c r="E29" s="16"/>
      <c r="F29" s="38"/>
      <c r="G29" s="38"/>
      <c r="H29" s="25"/>
      <c r="I29" s="25"/>
      <c r="J29" s="15"/>
      <c r="K29" s="15"/>
      <c r="L29" s="65"/>
      <c r="M29" s="15"/>
      <c r="N29" s="38"/>
      <c r="O29" s="15"/>
      <c r="P29" s="15"/>
      <c r="Q29" s="15"/>
      <c r="R29" s="15"/>
      <c r="S29" s="65"/>
      <c r="T29" s="25"/>
      <c r="U29" s="15"/>
      <c r="V29" s="79"/>
      <c r="W29" s="81"/>
      <c r="X29" s="80"/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38"/>
      <c r="O30" s="23"/>
      <c r="P30" s="23"/>
      <c r="Q30" s="15"/>
      <c r="R30" s="15"/>
      <c r="S30" s="65"/>
      <c r="T30" s="86"/>
      <c r="U30" s="15"/>
      <c r="V30" s="79"/>
      <c r="W30" s="79"/>
      <c r="X30" s="80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8"/>
      <c r="O31" s="15"/>
      <c r="P31" s="15"/>
      <c r="Q31" s="15"/>
      <c r="R31" s="15"/>
      <c r="S31" s="65"/>
      <c r="T31" s="94"/>
      <c r="U31" s="15"/>
      <c r="V31" s="79"/>
      <c r="W31" s="79"/>
      <c r="X31" s="80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6"/>
      <c r="U32" s="15"/>
      <c r="V32" s="79"/>
      <c r="W32" s="79"/>
      <c r="X32" s="80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2"/>
      <c r="K33" s="92"/>
      <c r="L33" s="65"/>
      <c r="M33" s="15"/>
      <c r="N33" s="75"/>
      <c r="O33" s="23"/>
      <c r="P33" s="23"/>
      <c r="Q33" s="23"/>
      <c r="R33" s="23"/>
      <c r="S33" s="65"/>
      <c r="T33" s="86"/>
      <c r="U33" s="15"/>
      <c r="V33" s="79"/>
      <c r="W33" s="79"/>
      <c r="X33" s="80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114</v>
      </c>
      <c r="H34" s="32">
        <f>SUM(H14:H33)</f>
        <v>89933</v>
      </c>
      <c r="I34" s="32">
        <v>105049</v>
      </c>
      <c r="J34" s="32">
        <f>SUM(J14:J33)</f>
        <v>19343</v>
      </c>
      <c r="K34" s="32">
        <v>24136</v>
      </c>
      <c r="L34" s="70">
        <f>(H34/I34*100)-100</f>
        <v>-14.389475387676228</v>
      </c>
      <c r="M34" s="33">
        <f>H34/G34</f>
        <v>788.8859649122807</v>
      </c>
      <c r="N34" s="35">
        <f>SUM(N14:N33)</f>
        <v>114</v>
      </c>
      <c r="O34" s="32">
        <f>SUM(O14:O33)</f>
        <v>212057</v>
      </c>
      <c r="P34" s="32">
        <v>198521</v>
      </c>
      <c r="Q34" s="32">
        <f>SUM(Q14:Q33)</f>
        <v>50941</v>
      </c>
      <c r="R34" s="32">
        <v>49597</v>
      </c>
      <c r="S34" s="70">
        <f>(O34/P34*100)-100</f>
        <v>6.818422232408665</v>
      </c>
      <c r="T34" s="82">
        <f>SUM(T14:T33)</f>
        <v>1945256</v>
      </c>
      <c r="U34" s="33">
        <f>O34/N34</f>
        <v>1860.1491228070176</v>
      </c>
      <c r="V34" s="84">
        <f>SUM(V14:V33)</f>
        <v>2157313</v>
      </c>
      <c r="W34" s="83">
        <f>SUM(W14:W33)</f>
        <v>471158</v>
      </c>
      <c r="X34" s="36">
        <f>SUM(X14:X33)</f>
        <v>522099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31 - Jul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0.6924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30 - Jul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40031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ICE AGE 3: DAWN OF THE DINOSAURS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5</v>
      </c>
      <c r="G14" s="38">
        <f>'WEEKLY COMPETITIVE REPORT'!G14</f>
        <v>21</v>
      </c>
      <c r="H14" s="15">
        <f>'WEEKLY COMPETITIVE REPORT'!H14/X4</f>
        <v>37073.945696129405</v>
      </c>
      <c r="I14" s="15">
        <f>'WEEKLY COMPETITIVE REPORT'!I14/X4</f>
        <v>63835.93298671288</v>
      </c>
      <c r="J14" s="23">
        <f>'WEEKLY COMPETITIVE REPORT'!J14</f>
        <v>5097</v>
      </c>
      <c r="K14" s="23">
        <f>'WEEKLY COMPETITIVE REPORT'!K14</f>
        <v>9096</v>
      </c>
      <c r="L14" s="65">
        <f>'WEEKLY COMPETITIVE REPORT'!L14</f>
        <v>-41.92307692307692</v>
      </c>
      <c r="M14" s="15">
        <f aca="true" t="shared" si="0" ref="M14:M20">H14/G14</f>
        <v>1765.4259855299717</v>
      </c>
      <c r="N14" s="38">
        <f>'WEEKLY COMPETITIVE REPORT'!N14</f>
        <v>21</v>
      </c>
      <c r="O14" s="15">
        <f>'WEEKLY COMPETITIVE REPORT'!O14/X4</f>
        <v>90839.11034084344</v>
      </c>
      <c r="P14" s="15">
        <f>'WEEKLY COMPETITIVE REPORT'!P14/X4</f>
        <v>115501.15540150202</v>
      </c>
      <c r="Q14" s="23">
        <f>'WEEKLY COMPETITIVE REPORT'!Q14</f>
        <v>13869</v>
      </c>
      <c r="R14" s="23">
        <f>'WEEKLY COMPETITIVE REPORT'!R14</f>
        <v>17776</v>
      </c>
      <c r="S14" s="65">
        <f>'WEEKLY COMPETITIVE REPORT'!S14</f>
        <v>-21.352206369649764</v>
      </c>
      <c r="T14" s="15">
        <f>'WEEKLY COMPETITIVE REPORT'!T14/X4</f>
        <v>1021158.290005777</v>
      </c>
      <c r="U14" s="15">
        <f aca="true" t="shared" si="1" ref="U14:U20">O14/N14</f>
        <v>4325.671920992545</v>
      </c>
      <c r="V14" s="26">
        <f aca="true" t="shared" si="2" ref="V14:V20">O14+T14</f>
        <v>1111997.4003466205</v>
      </c>
      <c r="W14" s="23">
        <f>'WEEKLY COMPETITIVE REPORT'!W14</f>
        <v>152038</v>
      </c>
      <c r="X14" s="57">
        <f>'WEEKLY COMPETITIVE REPORT'!X14</f>
        <v>165907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THE PROPOSAL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8</v>
      </c>
      <c r="H15" s="15">
        <f>'WEEKLY COMPETITIVE REPORT'!H15/X4</f>
        <v>37385.90410167533</v>
      </c>
      <c r="I15" s="15">
        <f>'WEEKLY COMPETITIVE REPORT'!I15/X4</f>
        <v>0</v>
      </c>
      <c r="J15" s="23">
        <f>'WEEKLY COMPETITIVE REPORT'!J15</f>
        <v>5753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4673.238012709417</v>
      </c>
      <c r="N15" s="38">
        <f>'WEEKLY COMPETITIVE REPORT'!N15</f>
        <v>8</v>
      </c>
      <c r="O15" s="15">
        <f>'WEEKLY COMPETITIVE REPORT'!O15/X4</f>
        <v>87673.31022530328</v>
      </c>
      <c r="P15" s="15">
        <f>'WEEKLY COMPETITIVE REPORT'!P15/X4</f>
        <v>0</v>
      </c>
      <c r="Q15" s="23">
        <f>'WEEKLY COMPETITIVE REPORT'!Q15</f>
        <v>15361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6049.971114962449</v>
      </c>
      <c r="U15" s="15">
        <f t="shared" si="1"/>
        <v>10959.16377816291</v>
      </c>
      <c r="V15" s="26">
        <f t="shared" si="2"/>
        <v>93723.28134026573</v>
      </c>
      <c r="W15" s="23">
        <f>'WEEKLY COMPETITIVE REPORT'!W15</f>
        <v>1522</v>
      </c>
      <c r="X15" s="57">
        <f>'WEEKLY COMPETITIVE REPORT'!X15</f>
        <v>16883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HARRY POTTER AND THE HALF BLOOD PRINCE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3</v>
      </c>
      <c r="G16" s="38">
        <f>'WEEKLY COMPETITIVE REPORT'!G16</f>
        <v>10</v>
      </c>
      <c r="H16" s="15">
        <f>'WEEKLY COMPETITIVE REPORT'!H16/X4</f>
        <v>20671.577123050258</v>
      </c>
      <c r="I16" s="15">
        <f>'WEEKLY COMPETITIVE REPORT'!I16/X4</f>
        <v>31890.52570768342</v>
      </c>
      <c r="J16" s="23">
        <f>'WEEKLY COMPETITIVE REPORT'!J16</f>
        <v>3108</v>
      </c>
      <c r="K16" s="23">
        <f>'WEEKLY COMPETITIVE REPORT'!K16</f>
        <v>5495</v>
      </c>
      <c r="L16" s="65">
        <f>'WEEKLY COMPETITIVE REPORT'!L16</f>
        <v>-35.17956614283774</v>
      </c>
      <c r="M16" s="15">
        <f t="shared" si="0"/>
        <v>2067.1577123050256</v>
      </c>
      <c r="N16" s="38">
        <f>'WEEKLY COMPETITIVE REPORT'!N16</f>
        <v>10</v>
      </c>
      <c r="O16" s="15">
        <f>'WEEKLY COMPETITIVE REPORT'!O16/X4</f>
        <v>47432.12016175621</v>
      </c>
      <c r="P16" s="15">
        <f>'WEEKLY COMPETITIVE REPORT'!P16/X4</f>
        <v>66431.25361062969</v>
      </c>
      <c r="Q16" s="23">
        <f>'WEEKLY COMPETITIVE REPORT'!Q16</f>
        <v>7825</v>
      </c>
      <c r="R16" s="23">
        <f>'WEEKLY COMPETITIVE REPORT'!R16</f>
        <v>12416</v>
      </c>
      <c r="S16" s="65">
        <f>'WEEKLY COMPETITIVE REPORT'!S16</f>
        <v>-28.599691284214188</v>
      </c>
      <c r="T16" s="15">
        <f>'WEEKLY COMPETITIVE REPORT'!T16/X4</f>
        <v>222394.56961294048</v>
      </c>
      <c r="U16" s="15">
        <f t="shared" si="1"/>
        <v>4743.212016175621</v>
      </c>
      <c r="V16" s="26">
        <f t="shared" si="2"/>
        <v>269826.6897746967</v>
      </c>
      <c r="W16" s="23">
        <f>'WEEKLY COMPETITIVE REPORT'!W16</f>
        <v>41214</v>
      </c>
      <c r="X16" s="57">
        <f>'WEEKLY COMPETITIVE REPORT'!X16</f>
        <v>49039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BRUNO</v>
      </c>
      <c r="D17" s="4" t="str">
        <f>'WEEKLY COMPETITIVE REPORT'!D17</f>
        <v>INDEP</v>
      </c>
      <c r="E17" s="4" t="str">
        <f>'WEEKLY COMPETITIVE REPORT'!E17</f>
        <v>Blitz</v>
      </c>
      <c r="F17" s="38">
        <f>'WEEKLY COMPETITIVE REPORT'!F17</f>
        <v>4</v>
      </c>
      <c r="G17" s="38">
        <f>'WEEKLY COMPETITIVE REPORT'!G17</f>
        <v>10</v>
      </c>
      <c r="H17" s="15">
        <f>'WEEKLY COMPETITIVE REPORT'!H17/X4</f>
        <v>15609.47429231658</v>
      </c>
      <c r="I17" s="15">
        <f>'WEEKLY COMPETITIVE REPORT'!I17/X4</f>
        <v>25758.232235701907</v>
      </c>
      <c r="J17" s="23">
        <f>'WEEKLY COMPETITIVE REPORT'!J17</f>
        <v>2448</v>
      </c>
      <c r="K17" s="23">
        <f>'WEEKLY COMPETITIVE REPORT'!K17</f>
        <v>4377</v>
      </c>
      <c r="L17" s="65">
        <f>'WEEKLY COMPETITIVE REPORT'!L17</f>
        <v>-39.400056069526215</v>
      </c>
      <c r="M17" s="15">
        <f t="shared" si="0"/>
        <v>1560.947429231658</v>
      </c>
      <c r="N17" s="38">
        <f>'WEEKLY COMPETITIVE REPORT'!N17</f>
        <v>10</v>
      </c>
      <c r="O17" s="15">
        <f>'WEEKLY COMPETITIVE REPORT'!O17/X4</f>
        <v>34932.12016175621</v>
      </c>
      <c r="P17" s="15">
        <f>'WEEKLY COMPETITIVE REPORT'!P17/X4</f>
        <v>47564.99133448873</v>
      </c>
      <c r="Q17" s="23">
        <f>'WEEKLY COMPETITIVE REPORT'!Q17</f>
        <v>6038</v>
      </c>
      <c r="R17" s="23">
        <f>'WEEKLY COMPETITIVE REPORT'!R17</f>
        <v>8730</v>
      </c>
      <c r="S17" s="65">
        <f>'WEEKLY COMPETITIVE REPORT'!S17</f>
        <v>-26.559178963988586</v>
      </c>
      <c r="T17" s="15">
        <f>'WEEKLY COMPETITIVE REPORT'!T17/X4</f>
        <v>291442.8076256499</v>
      </c>
      <c r="U17" s="15">
        <f t="shared" si="1"/>
        <v>3493.212016175621</v>
      </c>
      <c r="V17" s="26">
        <f t="shared" si="2"/>
        <v>326374.92778740614</v>
      </c>
      <c r="W17" s="23">
        <f>'WEEKLY COMPETITIVE REPORT'!W17</f>
        <v>53670</v>
      </c>
      <c r="X17" s="57">
        <f>'WEEKLY COMPETITIVE REPORT'!X17</f>
        <v>59708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HANGOVER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8</v>
      </c>
      <c r="G18" s="38">
        <f>'WEEKLY COMPETITIVE REPORT'!G18</f>
        <v>6</v>
      </c>
      <c r="H18" s="15">
        <f>'WEEKLY COMPETITIVE REPORT'!H18/X4</f>
        <v>6054.303870595031</v>
      </c>
      <c r="I18" s="15">
        <f>'WEEKLY COMPETITIVE REPORT'!I18/X4</f>
        <v>9246.100519930676</v>
      </c>
      <c r="J18" s="23">
        <f>'WEEKLY COMPETITIVE REPORT'!J18</f>
        <v>952</v>
      </c>
      <c r="K18" s="23">
        <f>'WEEKLY COMPETITIVE REPORT'!K18</f>
        <v>1577</v>
      </c>
      <c r="L18" s="65">
        <f>'WEEKLY COMPETITIVE REPORT'!L18</f>
        <v>-34.5204623555139</v>
      </c>
      <c r="M18" s="15">
        <f t="shared" si="0"/>
        <v>1009.0506450991719</v>
      </c>
      <c r="N18" s="38">
        <f>'WEEKLY COMPETITIVE REPORT'!N18</f>
        <v>6</v>
      </c>
      <c r="O18" s="15">
        <f>'WEEKLY COMPETITIVE REPORT'!O18/X4</f>
        <v>13665.511265164645</v>
      </c>
      <c r="P18" s="15">
        <f>'WEEKLY COMPETITIVE REPORT'!P18/X4</f>
        <v>16835.644136337378</v>
      </c>
      <c r="Q18" s="23">
        <f>'WEEKLY COMPETITIVE REPORT'!Q18</f>
        <v>2374</v>
      </c>
      <c r="R18" s="23">
        <f>'WEEKLY COMPETITIVE REPORT'!R18</f>
        <v>3142</v>
      </c>
      <c r="S18" s="65">
        <f>'WEEKLY COMPETITIVE REPORT'!S18</f>
        <v>-18.82988762117182</v>
      </c>
      <c r="T18" s="15">
        <f>'WEEKLY COMPETITIVE REPORT'!T18/X4</f>
        <v>297918.833044483</v>
      </c>
      <c r="U18" s="15">
        <f t="shared" si="1"/>
        <v>2277.585210860774</v>
      </c>
      <c r="V18" s="26">
        <f t="shared" si="2"/>
        <v>311584.3443096476</v>
      </c>
      <c r="W18" s="23">
        <f>'WEEKLY COMPETITIVE REPORT'!W18</f>
        <v>51123</v>
      </c>
      <c r="X18" s="57">
        <f>'WEEKLY COMPETITIVE REPORT'!X18</f>
        <v>53497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THE LAST HOUSE ON THE LEFT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2</v>
      </c>
      <c r="G19" s="38">
        <f>'WEEKLY COMPETITIVE REPORT'!G19</f>
        <v>7</v>
      </c>
      <c r="H19" s="15">
        <f>'WEEKLY COMPETITIVE REPORT'!H19/X4</f>
        <v>5244.078567302137</v>
      </c>
      <c r="I19" s="15">
        <f>'WEEKLY COMPETITIVE REPORT'!I19/X4</f>
        <v>8193.240901213172</v>
      </c>
      <c r="J19" s="23">
        <f>'WEEKLY COMPETITIVE REPORT'!J19</f>
        <v>802</v>
      </c>
      <c r="K19" s="23">
        <f>'WEEKLY COMPETITIVE REPORT'!K19</f>
        <v>1403</v>
      </c>
      <c r="L19" s="65">
        <f>'WEEKLY COMPETITIVE REPORT'!L19</f>
        <v>-35.99506433985546</v>
      </c>
      <c r="M19" s="15">
        <f t="shared" si="0"/>
        <v>749.1540810431625</v>
      </c>
      <c r="N19" s="38">
        <f>'WEEKLY COMPETITIVE REPORT'!N19</f>
        <v>7</v>
      </c>
      <c r="O19" s="15">
        <f>'WEEKLY COMPETITIVE REPORT'!O19/X4</f>
        <v>12846.620450606586</v>
      </c>
      <c r="P19" s="15">
        <f>'WEEKLY COMPETITIVE REPORT'!P19/X4</f>
        <v>15561.813980358174</v>
      </c>
      <c r="Q19" s="23">
        <f>'WEEKLY COMPETITIVE REPORT'!Q19</f>
        <v>2266</v>
      </c>
      <c r="R19" s="23">
        <f>'WEEKLY COMPETITIVE REPORT'!R19</f>
        <v>2944</v>
      </c>
      <c r="S19" s="65">
        <f>'WEEKLY COMPETITIVE REPORT'!S19</f>
        <v>-17.447795823665885</v>
      </c>
      <c r="T19" s="15">
        <f>'WEEKLY COMPETITIVE REPORT'!T19/X4</f>
        <v>15561.813980358174</v>
      </c>
      <c r="U19" s="15">
        <f t="shared" si="1"/>
        <v>1835.231492943798</v>
      </c>
      <c r="V19" s="26">
        <f t="shared" si="2"/>
        <v>28408.43443096476</v>
      </c>
      <c r="W19" s="23">
        <f>'WEEKLY COMPETITIVE REPORT'!W19</f>
        <v>2944</v>
      </c>
      <c r="X19" s="57">
        <f>'WEEKLY COMPETITIVE REPORT'!X19</f>
        <v>5210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TWO LOVERS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2</v>
      </c>
      <c r="G20" s="38">
        <f>'WEEKLY COMPETITIVE REPORT'!G20</f>
        <v>2</v>
      </c>
      <c r="H20" s="15">
        <f>'WEEKLY COMPETITIVE REPORT'!H20/X4</f>
        <v>1936.741767764298</v>
      </c>
      <c r="I20" s="15">
        <f>'WEEKLY COMPETITIVE REPORT'!I20/X4</f>
        <v>3303.004043905257</v>
      </c>
      <c r="J20" s="23">
        <f>'WEEKLY COMPETITIVE REPORT'!J20</f>
        <v>279</v>
      </c>
      <c r="K20" s="23">
        <f>'WEEKLY COMPETITIVE REPORT'!K20</f>
        <v>554</v>
      </c>
      <c r="L20" s="65">
        <f>'WEEKLY COMPETITIVE REPORT'!L20</f>
        <v>-41.36423261915173</v>
      </c>
      <c r="M20" s="15">
        <f t="shared" si="0"/>
        <v>968.370883882149</v>
      </c>
      <c r="N20" s="38">
        <f>'WEEKLY COMPETITIVE REPORT'!N20</f>
        <v>2</v>
      </c>
      <c r="O20" s="15">
        <f>'WEEKLY COMPETITIVE REPORT'!O20/X4</f>
        <v>4628.827267475448</v>
      </c>
      <c r="P20" s="15">
        <f>'WEEKLY COMPETITIVE REPORT'!P20/X4</f>
        <v>6578.567302137492</v>
      </c>
      <c r="Q20" s="23">
        <f>'WEEKLY COMPETITIVE REPORT'!Q20</f>
        <v>744</v>
      </c>
      <c r="R20" s="23">
        <f>'WEEKLY COMPETITIVE REPORT'!R20</f>
        <v>1177</v>
      </c>
      <c r="S20" s="65">
        <f>'WEEKLY COMPETITIVE REPORT'!S20</f>
        <v>-29.6377607025247</v>
      </c>
      <c r="T20" s="15">
        <f>'WEEKLY COMPETITIVE REPORT'!T20/X4</f>
        <v>6577.123050259966</v>
      </c>
      <c r="U20" s="15">
        <f t="shared" si="1"/>
        <v>2314.413633737724</v>
      </c>
      <c r="V20" s="26">
        <f t="shared" si="2"/>
        <v>11205.950317735413</v>
      </c>
      <c r="W20" s="23">
        <f>'WEEKLY COMPETITIVE REPORT'!W20</f>
        <v>1177</v>
      </c>
      <c r="X20" s="57">
        <f>'WEEKLY COMPETITIVE REPORT'!X20</f>
        <v>1921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DRAG ME TO HELL</v>
      </c>
      <c r="D21" s="4" t="str">
        <f>'WEEKLY COMPETITIVE REPORT'!D21</f>
        <v>INDEP</v>
      </c>
      <c r="E21" s="4" t="str">
        <f>'WEEKLY COMPETITIVE REPORT'!E21</f>
        <v>FIVIA</v>
      </c>
      <c r="F21" s="38">
        <f>'WEEKLY COMPETITIVE REPORT'!F21</f>
        <v>6</v>
      </c>
      <c r="G21" s="38">
        <f>'WEEKLY COMPETITIVE REPORT'!G21</f>
        <v>4</v>
      </c>
      <c r="H21" s="15">
        <f>'WEEKLY COMPETITIVE REPORT'!H21/X4</f>
        <v>1751.8775274407856</v>
      </c>
      <c r="I21" s="15">
        <f>'WEEKLY COMPETITIVE REPORT'!I21/X4</f>
        <v>2645.8694396302712</v>
      </c>
      <c r="J21" s="23">
        <f>'WEEKLY COMPETITIVE REPORT'!J21</f>
        <v>267</v>
      </c>
      <c r="K21" s="23">
        <f>'WEEKLY COMPETITIVE REPORT'!K21</f>
        <v>447</v>
      </c>
      <c r="L21" s="65">
        <f>'WEEKLY COMPETITIVE REPORT'!L21</f>
        <v>-33.7882096069869</v>
      </c>
      <c r="M21" s="15">
        <f aca="true" t="shared" si="3" ref="M21:M33">H21/G21</f>
        <v>437.9693818601964</v>
      </c>
      <c r="N21" s="38">
        <f>'WEEKLY COMPETITIVE REPORT'!N21</f>
        <v>4</v>
      </c>
      <c r="O21" s="15">
        <f>'WEEKLY COMPETITIVE REPORT'!O21/X4</f>
        <v>4130.5603697284805</v>
      </c>
      <c r="P21" s="15">
        <f>'WEEKLY COMPETITIVE REPORT'!P21/X4</f>
        <v>4701.03986135182</v>
      </c>
      <c r="Q21" s="23">
        <f>'WEEKLY COMPETITIVE REPORT'!Q21</f>
        <v>729</v>
      </c>
      <c r="R21" s="23">
        <f>'WEEKLY COMPETITIVE REPORT'!R21</f>
        <v>882</v>
      </c>
      <c r="S21" s="65">
        <f>'WEEKLY COMPETITIVE REPORT'!S21</f>
        <v>-12.135176651305684</v>
      </c>
      <c r="T21" s="15">
        <f>'WEEKLY COMPETITIVE REPORT'!T21/X4</f>
        <v>56796.649335644135</v>
      </c>
      <c r="U21" s="15">
        <f aca="true" t="shared" si="4" ref="U21:U33">O21/N21</f>
        <v>1032.6400924321201</v>
      </c>
      <c r="V21" s="26">
        <f aca="true" t="shared" si="5" ref="V21:V33">O21+T21</f>
        <v>60927.20970537262</v>
      </c>
      <c r="W21" s="23">
        <f>'WEEKLY COMPETITIVE REPORT'!W21</f>
        <v>9722</v>
      </c>
      <c r="X21" s="57">
        <f>'WEEKLY COMPETITIVE REPORT'!X21</f>
        <v>10451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ANGELS &amp; DEMONS</v>
      </c>
      <c r="D22" s="4" t="str">
        <f>'WEEKLY COMPETITIVE REPORT'!D22</f>
        <v>SONY</v>
      </c>
      <c r="E22" s="4" t="str">
        <f>'WEEKLY COMPETITIVE REPORT'!E22</f>
        <v>CF</v>
      </c>
      <c r="F22" s="38">
        <f>'WEEKLY COMPETITIVE REPORT'!F22</f>
        <v>12</v>
      </c>
      <c r="G22" s="38">
        <f>'WEEKLY COMPETITIVE REPORT'!G22</f>
        <v>15</v>
      </c>
      <c r="H22" s="15">
        <f>'WEEKLY COMPETITIVE REPORT'!H22/X4</f>
        <v>1604.5638359329866</v>
      </c>
      <c r="I22" s="15">
        <f>'WEEKLY COMPETITIVE REPORT'!I22/X4</f>
        <v>1387.9260543038706</v>
      </c>
      <c r="J22" s="23">
        <f>'WEEKLY COMPETITIVE REPORT'!J22</f>
        <v>230</v>
      </c>
      <c r="K22" s="23">
        <f>'WEEKLY COMPETITIVE REPORT'!K22</f>
        <v>243</v>
      </c>
      <c r="L22" s="65">
        <f>'WEEKLY COMPETITIVE REPORT'!L22</f>
        <v>15.608740894901146</v>
      </c>
      <c r="M22" s="15">
        <f t="shared" si="3"/>
        <v>106.97092239553244</v>
      </c>
      <c r="N22" s="38">
        <f>'WEEKLY COMPETITIVE REPORT'!N22</f>
        <v>15</v>
      </c>
      <c r="O22" s="15">
        <f>'WEEKLY COMPETITIVE REPORT'!O22/X4</f>
        <v>3642.4032351242054</v>
      </c>
      <c r="P22" s="15">
        <f>'WEEKLY COMPETITIVE REPORT'!P22/X4</f>
        <v>3005.488157134604</v>
      </c>
      <c r="Q22" s="23">
        <f>'WEEKLY COMPETITIVE REPORT'!Q22</f>
        <v>581</v>
      </c>
      <c r="R22" s="23">
        <f>'WEEKLY COMPETITIVE REPORT'!R22</f>
        <v>556</v>
      </c>
      <c r="S22" s="65">
        <f>'WEEKLY COMPETITIVE REPORT'!S22</f>
        <v>21.191734742912075</v>
      </c>
      <c r="T22" s="15">
        <f>'WEEKLY COMPETITIVE REPORT'!T22/X4</f>
        <v>469810.8030040439</v>
      </c>
      <c r="U22" s="15">
        <f t="shared" si="4"/>
        <v>242.8268823416137</v>
      </c>
      <c r="V22" s="26">
        <f t="shared" si="5"/>
        <v>473453.20623916807</v>
      </c>
      <c r="W22" s="23">
        <f>'WEEKLY COMPETITIVE REPORT'!W22</f>
        <v>83658</v>
      </c>
      <c r="X22" s="57">
        <f>'WEEKLY COMPETITIVE REPORT'!X22</f>
        <v>84239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HANNAH MONTANA: THE MOVIE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7</v>
      </c>
      <c r="G23" s="38">
        <f>'WEEKLY COMPETITIVE REPORT'!G23</f>
        <v>8</v>
      </c>
      <c r="H23" s="15">
        <f>'WEEKLY COMPETITIVE REPORT'!H23/X4</f>
        <v>645.580589254766</v>
      </c>
      <c r="I23" s="15">
        <f>'WEEKLY COMPETITIVE REPORT'!I23/X4</f>
        <v>1211.7273252455227</v>
      </c>
      <c r="J23" s="23">
        <f>'WEEKLY COMPETITIVE REPORT'!J23</f>
        <v>101</v>
      </c>
      <c r="K23" s="23">
        <f>'WEEKLY COMPETITIVE REPORT'!K23</f>
        <v>211</v>
      </c>
      <c r="L23" s="65">
        <f>'WEEKLY COMPETITIVE REPORT'!L23</f>
        <v>-46.7222884386174</v>
      </c>
      <c r="M23" s="15">
        <f t="shared" si="3"/>
        <v>80.69757365684575</v>
      </c>
      <c r="N23" s="38">
        <f>'WEEKLY COMPETITIVE REPORT'!N23</f>
        <v>8</v>
      </c>
      <c r="O23" s="15">
        <f>'WEEKLY COMPETITIVE REPORT'!O23/X4</f>
        <v>2338.2437897169266</v>
      </c>
      <c r="P23" s="15">
        <f>'WEEKLY COMPETITIVE REPORT'!P23/X4</f>
        <v>2878.3939919121894</v>
      </c>
      <c r="Q23" s="23">
        <f>'WEEKLY COMPETITIVE REPORT'!Q23</f>
        <v>406</v>
      </c>
      <c r="R23" s="23">
        <f>'WEEKLY COMPETITIVE REPORT'!R23</f>
        <v>540</v>
      </c>
      <c r="S23" s="65">
        <f>'WEEKLY COMPETITIVE REPORT'!S23</f>
        <v>-18.765679879578528</v>
      </c>
      <c r="T23" s="15">
        <f>'WEEKLY COMPETITIVE REPORT'!T23/X4</f>
        <v>97824.95667244367</v>
      </c>
      <c r="U23" s="15">
        <f t="shared" si="4"/>
        <v>292.2804737146158</v>
      </c>
      <c r="V23" s="26">
        <f t="shared" si="5"/>
        <v>100163.2004621606</v>
      </c>
      <c r="W23" s="23">
        <f>'WEEKLY COMPETITIVE REPORT'!W23</f>
        <v>17683</v>
      </c>
      <c r="X23" s="57">
        <f>'WEEKLY COMPETITIVE REPORT'!X23</f>
        <v>18089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TRANSFORMERS 2</v>
      </c>
      <c r="D24" s="4" t="str">
        <f>'WEEKLY COMPETITIVE REPORT'!D24</f>
        <v>PAR</v>
      </c>
      <c r="E24" s="4" t="str">
        <f>'WEEKLY COMPETITIVE REPORT'!E24</f>
        <v>Karantanija</v>
      </c>
      <c r="F24" s="38">
        <f>'WEEKLY COMPETITIVE REPORT'!F24</f>
        <v>6</v>
      </c>
      <c r="G24" s="38">
        <f>'WEEKLY COMPETITIVE REPORT'!G24</f>
        <v>5</v>
      </c>
      <c r="H24" s="15">
        <f>'WEEKLY COMPETITIVE REPORT'!H24/X4</f>
        <v>1000.8665511265165</v>
      </c>
      <c r="I24" s="15">
        <f>'WEEKLY COMPETITIVE REPORT'!I24/X4</f>
        <v>1790.8723281340265</v>
      </c>
      <c r="J24" s="23">
        <f>'WEEKLY COMPETITIVE REPORT'!J24</f>
        <v>178</v>
      </c>
      <c r="K24" s="23">
        <f>'WEEKLY COMPETITIVE REPORT'!K24</f>
        <v>314</v>
      </c>
      <c r="L24" s="65">
        <f>'WEEKLY COMPETITIVE REPORT'!L24</f>
        <v>-44.112903225806456</v>
      </c>
      <c r="M24" s="15">
        <f t="shared" si="3"/>
        <v>200.17331022530328</v>
      </c>
      <c r="N24" s="38">
        <f>'WEEKLY COMPETITIVE REPORT'!N24</f>
        <v>5</v>
      </c>
      <c r="O24" s="15">
        <f>'WEEKLY COMPETITIVE REPORT'!O24/X4</f>
        <v>2315.1357596764874</v>
      </c>
      <c r="P24" s="15">
        <f>'WEEKLY COMPETITIVE REPORT'!P24/X4</f>
        <v>3121.0283073367996</v>
      </c>
      <c r="Q24" s="23">
        <f>'WEEKLY COMPETITIVE REPORT'!Q24</f>
        <v>469</v>
      </c>
      <c r="R24" s="23">
        <f>'WEEKLY COMPETITIVE REPORT'!R24</f>
        <v>617</v>
      </c>
      <c r="S24" s="65">
        <f>'WEEKLY COMPETITIVE REPORT'!S24</f>
        <v>-25.82137899120778</v>
      </c>
      <c r="T24" s="15">
        <f>'WEEKLY COMPETITIVE REPORT'!T24/X4</f>
        <v>96727.32524552282</v>
      </c>
      <c r="U24" s="15">
        <f t="shared" si="4"/>
        <v>463.02715193529747</v>
      </c>
      <c r="V24" s="26">
        <f t="shared" si="5"/>
        <v>99042.46100519931</v>
      </c>
      <c r="W24" s="23">
        <f>'WEEKLY COMPETITIVE REPORT'!W24</f>
        <v>17877</v>
      </c>
      <c r="X24" s="57">
        <f>'WEEKLY COMPETITIVE REPORT'!X24</f>
        <v>18346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FIGHTING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7</v>
      </c>
      <c r="G25" s="38">
        <f>'WEEKLY COMPETITIVE REPORT'!G25</f>
        <v>6</v>
      </c>
      <c r="H25" s="15">
        <f>'WEEKLY COMPETITIVE REPORT'!H25/X4</f>
        <v>515.5979202772963</v>
      </c>
      <c r="I25" s="15">
        <f>'WEEKLY COMPETITIVE REPORT'!I25/X4</f>
        <v>1031.1958405545927</v>
      </c>
      <c r="J25" s="23">
        <f>'WEEKLY COMPETITIVE REPORT'!J25</f>
        <v>72</v>
      </c>
      <c r="K25" s="23">
        <f>'WEEKLY COMPETITIVE REPORT'!K25</f>
        <v>174</v>
      </c>
      <c r="L25" s="65">
        <f>'WEEKLY COMPETITIVE REPORT'!L25</f>
        <v>-50</v>
      </c>
      <c r="M25" s="15">
        <f t="shared" si="3"/>
        <v>85.93298671288272</v>
      </c>
      <c r="N25" s="38">
        <f>'WEEKLY COMPETITIVE REPORT'!N25</f>
        <v>6</v>
      </c>
      <c r="O25" s="15">
        <f>'WEEKLY COMPETITIVE REPORT'!O25/X4</f>
        <v>1083.1889081455806</v>
      </c>
      <c r="P25" s="15">
        <f>'WEEKLY COMPETITIVE REPORT'!P25/X4</f>
        <v>1620.4506065857886</v>
      </c>
      <c r="Q25" s="23">
        <f>'WEEKLY COMPETITIVE REPORT'!Q25</f>
        <v>164</v>
      </c>
      <c r="R25" s="23">
        <f>'WEEKLY COMPETITIVE REPORT'!R25</f>
        <v>281</v>
      </c>
      <c r="S25" s="65">
        <f>'WEEKLY COMPETITIVE REPORT'!S25</f>
        <v>-33.155080213903744</v>
      </c>
      <c r="T25" s="15">
        <f>'WEEKLY COMPETITIVE REPORT'!T25/X4</f>
        <v>43679.95378393992</v>
      </c>
      <c r="U25" s="15">
        <f t="shared" si="4"/>
        <v>180.5314846909301</v>
      </c>
      <c r="V25" s="26">
        <f t="shared" si="5"/>
        <v>44763.1426920855</v>
      </c>
      <c r="W25" s="23">
        <f>'WEEKLY COMPETITIVE REPORT'!W25</f>
        <v>7383</v>
      </c>
      <c r="X25" s="57">
        <f>'WEEKLY COMPETITIVE REPORT'!X25</f>
        <v>7547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I LOVE YOU MAN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15</v>
      </c>
      <c r="G26" s="38">
        <f>'WEEKLY COMPETITIVE REPORT'!G26</f>
        <v>9</v>
      </c>
      <c r="H26" s="15">
        <f>'WEEKLY COMPETITIVE REPORT'!H26/X4</f>
        <v>261.4095898324668</v>
      </c>
      <c r="I26" s="15">
        <f>'WEEKLY COMPETITIVE REPORT'!I26/X4</f>
        <v>414.5002888503755</v>
      </c>
      <c r="J26" s="23">
        <f>'WEEKLY COMPETITIVE REPORT'!J26</f>
        <v>36</v>
      </c>
      <c r="K26" s="23">
        <f>'WEEKLY COMPETITIVE REPORT'!K26</f>
        <v>69</v>
      </c>
      <c r="L26" s="65">
        <f>'WEEKLY COMPETITIVE REPORT'!L26</f>
        <v>-36.93379790940766</v>
      </c>
      <c r="M26" s="15">
        <f t="shared" si="3"/>
        <v>29.045509981385198</v>
      </c>
      <c r="N26" s="38">
        <f>'WEEKLY COMPETITIVE REPORT'!N26</f>
        <v>9</v>
      </c>
      <c r="O26" s="15">
        <f>'WEEKLY COMPETITIVE REPORT'!O26/X4</f>
        <v>479.49162333911033</v>
      </c>
      <c r="P26" s="15">
        <f>'WEEKLY COMPETITIVE REPORT'!P26/X4</f>
        <v>892.5476603119583</v>
      </c>
      <c r="Q26" s="23">
        <f>'WEEKLY COMPETITIVE REPORT'!Q26</f>
        <v>69</v>
      </c>
      <c r="R26" s="23">
        <f>'WEEKLY COMPETITIVE REPORT'!R26</f>
        <v>154</v>
      </c>
      <c r="S26" s="65">
        <f>'WEEKLY COMPETITIVE REPORT'!S26</f>
        <v>-46.27831715210357</v>
      </c>
      <c r="T26" s="15">
        <f>'WEEKLY COMPETITIVE REPORT'!T26/X4</f>
        <v>160054.88157134605</v>
      </c>
      <c r="U26" s="15">
        <f t="shared" si="4"/>
        <v>53.27684703767893</v>
      </c>
      <c r="V26" s="26">
        <f t="shared" si="5"/>
        <v>160534.37319468515</v>
      </c>
      <c r="W26" s="23">
        <f>'WEEKLY COMPETITIVE REPORT'!W26</f>
        <v>26855</v>
      </c>
      <c r="X26" s="57">
        <f>'WEEKLY COMPETITIVE REPORT'!X26</f>
        <v>26924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KNOWING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7</v>
      </c>
      <c r="G27" s="38">
        <f>'WEEKLY COMPETITIVE REPORT'!G27</f>
        <v>3</v>
      </c>
      <c r="H27" s="15">
        <f>'WEEKLY COMPETITIVE REPORT'!H27/X4</f>
        <v>129.98266897746967</v>
      </c>
      <c r="I27" s="15">
        <f>'WEEKLY COMPETITIVE REPORT'!I27/X17</f>
        <v>0.004153547263348295</v>
      </c>
      <c r="J27" s="23">
        <f>'WEEKLY COMPETITIVE REPORT'!J27</f>
        <v>20</v>
      </c>
      <c r="K27" s="23">
        <f>'WEEKLY COMPETITIVE REPORT'!K27</f>
        <v>56</v>
      </c>
      <c r="L27" s="65">
        <f>'WEEKLY COMPETITIVE REPORT'!L27</f>
        <v>-63.70967741935484</v>
      </c>
      <c r="M27" s="15">
        <f t="shared" si="3"/>
        <v>43.327556325823224</v>
      </c>
      <c r="N27" s="38">
        <f>'WEEKLY COMPETITIVE REPORT'!N27</f>
        <v>3</v>
      </c>
      <c r="O27" s="15">
        <f>'WEEKLY COMPETITIVE REPORT'!O27/X4</f>
        <v>257.07683419988444</v>
      </c>
      <c r="P27" s="15">
        <f>'WEEKLY COMPETITIVE REPORT'!P27/X17</f>
        <v>0.0087425470623702</v>
      </c>
      <c r="Q27" s="23">
        <f>'WEEKLY COMPETITIVE REPORT'!Q27</f>
        <v>46</v>
      </c>
      <c r="R27" s="23">
        <f>'WEEKLY COMPETITIVE REPORT'!R27</f>
        <v>140</v>
      </c>
      <c r="S27" s="65">
        <f>'WEEKLY COMPETITIVE REPORT'!S27</f>
        <v>-65.90038314176246</v>
      </c>
      <c r="T27" s="15">
        <f>'WEEKLY COMPETITIVE REPORT'!T27/X17</f>
        <v>0.2718396194814765</v>
      </c>
      <c r="U27" s="15">
        <f t="shared" si="4"/>
        <v>85.69227806662815</v>
      </c>
      <c r="V27" s="26">
        <f t="shared" si="5"/>
        <v>257.3486738193659</v>
      </c>
      <c r="W27" s="23">
        <f>'WEEKLY COMPETITIVE REPORT'!W27</f>
        <v>4292</v>
      </c>
      <c r="X27" s="57">
        <f>'WEEKLY COMPETITIVE REPORT'!X27</f>
        <v>4338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3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4"/>
        <v>#DIV/0!</v>
      </c>
      <c r="V28" s="26">
        <f t="shared" si="5"/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114</v>
      </c>
      <c r="H34" s="33">
        <f>SUM(H14:H33)</f>
        <v>129885.90410167532</v>
      </c>
      <c r="I34" s="32">
        <f>SUM(I14:I33)</f>
        <v>150709.13182541326</v>
      </c>
      <c r="J34" s="32">
        <f>SUM(J14:J33)</f>
        <v>19343</v>
      </c>
      <c r="K34" s="32">
        <f>SUM(K14:K33)</f>
        <v>24016</v>
      </c>
      <c r="L34" s="65">
        <f>'WEEKLY COMPETITIVE REPORT'!L34</f>
        <v>-14.389475387676228</v>
      </c>
      <c r="M34" s="33">
        <f>H34/G34</f>
        <v>1139.350035979608</v>
      </c>
      <c r="N34" s="41">
        <f>'WEEKLY COMPETITIVE REPORT'!N34</f>
        <v>114</v>
      </c>
      <c r="O34" s="32">
        <f>SUM(O14:O33)</f>
        <v>306263.7203928365</v>
      </c>
      <c r="P34" s="32">
        <f>SUM(P14:P33)</f>
        <v>284692.38309263374</v>
      </c>
      <c r="Q34" s="32">
        <f>SUM(Q14:Q33)</f>
        <v>50941</v>
      </c>
      <c r="R34" s="32">
        <f>SUM(R14:R33)</f>
        <v>49355</v>
      </c>
      <c r="S34" s="66">
        <f>O34/P34-100%</f>
        <v>0.07577068647173402</v>
      </c>
      <c r="T34" s="32">
        <f>SUM(T14:T33)</f>
        <v>2785998.2498869915</v>
      </c>
      <c r="U34" s="33">
        <f>O34/N34</f>
        <v>2686.523863095057</v>
      </c>
      <c r="V34" s="32">
        <f>SUM(V14:V33)</f>
        <v>3092261.9702798277</v>
      </c>
      <c r="W34" s="32">
        <f>SUM(W14:W33)</f>
        <v>471158</v>
      </c>
      <c r="X34" s="36">
        <f>SUM(X14:X33)</f>
        <v>522099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2008-07-03T16:27:44Z</cp:lastPrinted>
  <dcterms:created xsi:type="dcterms:W3CDTF">1998-07-08T11:15:35Z</dcterms:created>
  <dcterms:modified xsi:type="dcterms:W3CDTF">2009-08-06T10:53:57Z</dcterms:modified>
  <cp:category/>
  <cp:version/>
  <cp:contentType/>
  <cp:contentStatus/>
</cp:coreProperties>
</file>