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7790" windowHeight="97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<sst xmlns="http://schemas.openxmlformats.org/spreadsheetml/2006/main" count="236" uniqueCount="77">
  <si>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</si>
  <si>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</si>
  <si>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</si>
  <si>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</si>
  <si>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</si>
  <si>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</si>
  <si>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</si>
  <si>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</si>
  <si>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</si>
  <si>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</si>
  <si>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</si>
  <si>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</si>
  <si>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</si>
  <si>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</si>
  <si>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</si>
  <si>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</si>
  <si>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</si>
  <si>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</si>
  <si>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</si>
  <si>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</si>
  <si>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</si>
  <si>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</si>
  <si>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</si>
  <si>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</si>
  <si>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</si>
  <si>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</si>
  <si>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</si>
  <si>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</si>
  <si>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</si>
  <si>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</si>
  <si>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</si>
  <si>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</si>
  <si>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</si>
  <si>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</si>
  <si>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</si>
  <si>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</si>
  <si>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</si>
  <si>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</si>
  <si>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</si>
  <si>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</si>
  <si>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</si>
  <si>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</si>
  <si>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</si>
  <si>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</si>
  <si>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</si>
  <si>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</si>
  <si>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</si>
  <si>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</si>
  <si>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</si>
  <si>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</si>
  <si>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</si>
  <si>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</si>
  <si>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</si>
  <si>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</si>
  <si>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</si>
  <si>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BRUNO</t>
  </si>
  <si>
    <t>HARRY POTTER AND THE HALF BLOOD PRINCE</t>
  </si>
  <si>
    <t>THE PROPOSAL</t>
  </si>
  <si>
    <t>New</t>
  </si>
  <si>
    <t>GHOSTS OF GIRLFRIENDS PAST</t>
  </si>
  <si>
    <t>G-FORCE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</si>
  <si>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</si>
  <si>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</si>
  <si>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</si>
  <si>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</si>
  <si>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</si>
  <si>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</si>
  <si>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</si>
  <si>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GENOVA</t>
  </si>
  <si>
    <t>PUBLIC ENEMIES</t>
  </si>
  <si>
    <t>18 - Sep</t>
  </si>
  <si>
    <t>17 - Sep</t>
  </si>
  <si>
    <t>20 - Sep</t>
  </si>
  <si>
    <t>23 - Sep</t>
  </si>
  <si>
    <t>DISTRICT 9</t>
  </si>
  <si>
    <t>FUNNY PEOPLE</t>
  </si>
  <si>
    <t>THE BROTHERS BLOOM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</si>
</sst>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28" sqref="Q2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70</v>
      </c>
      <c r="K4" s="21"/>
      <c r="L4" s="87" t="s">
        <v>72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0.6775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71</v>
      </c>
      <c r="K5" s="8"/>
      <c r="L5" s="88" t="s">
        <v>73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40080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65</v>
      </c>
      <c r="D14" s="16" t="s">
        <v>43</v>
      </c>
      <c r="E14" s="16" t="s">
        <v>44</v>
      </c>
      <c r="F14" s="38">
        <v>3</v>
      </c>
      <c r="G14" s="38">
        <v>10</v>
      </c>
      <c r="H14" s="25">
        <v>19269</v>
      </c>
      <c r="I14" s="25">
        <v>31280</v>
      </c>
      <c r="J14" s="91">
        <v>3176</v>
      </c>
      <c r="K14" s="91">
        <v>5196</v>
      </c>
      <c r="L14" s="65">
        <f>(H14/I14*100)-100</f>
        <v>-38.398337595907925</v>
      </c>
      <c r="M14" s="15">
        <f>H14/G14</f>
        <v>1926.9</v>
      </c>
      <c r="N14" s="75">
        <v>10</v>
      </c>
      <c r="O14" s="76">
        <v>28516</v>
      </c>
      <c r="P14" s="76">
        <v>45507</v>
      </c>
      <c r="Q14" s="76">
        <v>5076</v>
      </c>
      <c r="R14" s="76">
        <v>8134</v>
      </c>
      <c r="S14" s="65">
        <f>(O14/P14*100)-100</f>
        <v>-37.33711297163074</v>
      </c>
      <c r="T14" s="77">
        <v>115322</v>
      </c>
      <c r="U14" s="15">
        <f>O14/N14</f>
        <v>2851.6</v>
      </c>
      <c r="V14" s="77">
        <f>SUM(T14,O14)</f>
        <v>143838</v>
      </c>
      <c r="W14" s="77">
        <v>20655</v>
      </c>
      <c r="X14" s="78">
        <f>SUM(W14,Q14)</f>
        <v>25731</v>
      </c>
    </row>
    <row r="15" spans="1:24" ht="12.75">
      <c r="A15" s="74">
        <v>2</v>
      </c>
      <c r="B15" s="74">
        <v>2</v>
      </c>
      <c r="C15" s="4" t="s">
        <v>66</v>
      </c>
      <c r="D15" s="16" t="s">
        <v>67</v>
      </c>
      <c r="E15" s="16" t="s">
        <v>42</v>
      </c>
      <c r="F15" s="38">
        <v>3</v>
      </c>
      <c r="G15" s="38">
        <v>7</v>
      </c>
      <c r="H15" s="25">
        <v>16214</v>
      </c>
      <c r="I15" s="25">
        <v>23643</v>
      </c>
      <c r="J15" s="15">
        <v>3593</v>
      </c>
      <c r="K15" s="15">
        <v>5214</v>
      </c>
      <c r="L15" s="65">
        <f>(H15/I15*100)-100</f>
        <v>-31.421562407477893</v>
      </c>
      <c r="M15" s="15">
        <f>H15/G15</f>
        <v>2316.285714285714</v>
      </c>
      <c r="N15" s="38">
        <v>7</v>
      </c>
      <c r="O15" s="23">
        <v>25967</v>
      </c>
      <c r="P15" s="23">
        <v>38241</v>
      </c>
      <c r="Q15" s="15">
        <v>6263</v>
      </c>
      <c r="R15" s="15">
        <v>9212</v>
      </c>
      <c r="S15" s="65">
        <f>(O15/P15*100)-100</f>
        <v>-32.096440992651864</v>
      </c>
      <c r="T15" s="77">
        <v>100300</v>
      </c>
      <c r="U15" s="15">
        <f>O15/N15</f>
        <v>3709.5714285714284</v>
      </c>
      <c r="V15" s="77">
        <f>SUM(T15,O15)</f>
        <v>126267</v>
      </c>
      <c r="W15" s="77">
        <v>23782</v>
      </c>
      <c r="X15" s="78">
        <f>SUM(W15,Q15)</f>
        <v>30045</v>
      </c>
    </row>
    <row r="16" spans="1:24" ht="12.75">
      <c r="A16" s="74">
        <v>3</v>
      </c>
      <c r="B16" s="74">
        <v>3</v>
      </c>
      <c r="C16" s="4" t="s">
        <v>69</v>
      </c>
      <c r="D16" s="16" t="s">
        <v>52</v>
      </c>
      <c r="E16" s="16" t="s">
        <v>36</v>
      </c>
      <c r="F16" s="38">
        <v>2</v>
      </c>
      <c r="G16" s="38">
        <v>8</v>
      </c>
      <c r="H16" s="15">
        <v>9700</v>
      </c>
      <c r="I16" s="15">
        <v>16503</v>
      </c>
      <c r="J16" s="15">
        <v>2042</v>
      </c>
      <c r="K16" s="15">
        <v>3503</v>
      </c>
      <c r="L16" s="65">
        <f>(H16/I16*100)-100</f>
        <v>-41.222807974307706</v>
      </c>
      <c r="M16" s="15">
        <f>H16/G16</f>
        <v>1212.5</v>
      </c>
      <c r="N16" s="75">
        <v>8</v>
      </c>
      <c r="O16" s="15">
        <v>17507</v>
      </c>
      <c r="P16" s="15">
        <v>27931</v>
      </c>
      <c r="Q16" s="15">
        <v>4116</v>
      </c>
      <c r="R16" s="15">
        <v>6563</v>
      </c>
      <c r="S16" s="65">
        <f>(O16/P16*100)-100</f>
        <v>-37.320539901901114</v>
      </c>
      <c r="T16" s="77">
        <v>34230</v>
      </c>
      <c r="U16" s="15">
        <f>O16/N16</f>
        <v>2188.375</v>
      </c>
      <c r="V16" s="77">
        <f>SUM(T16,O16)</f>
        <v>51737</v>
      </c>
      <c r="W16" s="77">
        <v>8309</v>
      </c>
      <c r="X16" s="78">
        <f>SUM(W16,Q16)</f>
        <v>12425</v>
      </c>
    </row>
    <row r="17" spans="1:24" ht="12.75">
      <c r="A17" s="74">
        <v>4</v>
      </c>
      <c r="B17" s="74">
        <v>4</v>
      </c>
      <c r="C17" s="4" t="s">
        <v>61</v>
      </c>
      <c r="D17" s="16" t="s">
        <v>52</v>
      </c>
      <c r="E17" s="16" t="s">
        <v>36</v>
      </c>
      <c r="F17" s="38">
        <v>5</v>
      </c>
      <c r="G17" s="38">
        <v>7</v>
      </c>
      <c r="H17" s="15">
        <v>7971</v>
      </c>
      <c r="I17" s="15">
        <v>15997</v>
      </c>
      <c r="J17" s="23">
        <v>1687</v>
      </c>
      <c r="K17" s="23">
        <v>3350</v>
      </c>
      <c r="L17" s="65">
        <f>(H17/I17*100)-100</f>
        <v>-50.17190723260611</v>
      </c>
      <c r="M17" s="15">
        <f>H17/G17</f>
        <v>1138.7142857142858</v>
      </c>
      <c r="N17" s="38">
        <v>7</v>
      </c>
      <c r="O17" s="23">
        <v>15574</v>
      </c>
      <c r="P17" s="23">
        <v>25649</v>
      </c>
      <c r="Q17" s="23">
        <v>3560</v>
      </c>
      <c r="R17" s="23">
        <v>5722</v>
      </c>
      <c r="S17" s="65">
        <f>(O17/P17*100)-100</f>
        <v>-39.28028383172833</v>
      </c>
      <c r="T17" s="77">
        <v>194970</v>
      </c>
      <c r="U17" s="15">
        <f>O17/N17</f>
        <v>2224.8571428571427</v>
      </c>
      <c r="V17" s="77">
        <f>SUM(T17,O17)</f>
        <v>210544</v>
      </c>
      <c r="W17" s="77">
        <v>44614</v>
      </c>
      <c r="X17" s="78">
        <f>SUM(W17,Q17)</f>
        <v>48174</v>
      </c>
    </row>
    <row r="18" spans="1:24" ht="13.5" customHeight="1">
      <c r="A18" s="74">
        <v>5</v>
      </c>
      <c r="B18" s="74" t="s">
        <v>58</v>
      </c>
      <c r="C18" s="4" t="s">
        <v>74</v>
      </c>
      <c r="D18" s="16" t="s">
        <v>46</v>
      </c>
      <c r="E18" s="16" t="s">
        <v>42</v>
      </c>
      <c r="F18" s="38">
        <v>1</v>
      </c>
      <c r="G18" s="38">
        <v>5</v>
      </c>
      <c r="H18" s="15">
        <v>5660</v>
      </c>
      <c r="I18" s="15"/>
      <c r="J18" s="90">
        <v>1200</v>
      </c>
      <c r="K18" s="90"/>
      <c r="L18" s="65"/>
      <c r="M18" s="15">
        <f>H18/G18</f>
        <v>1132</v>
      </c>
      <c r="N18" s="75">
        <v>5</v>
      </c>
      <c r="O18" s="23">
        <v>10757</v>
      </c>
      <c r="P18" s="23"/>
      <c r="Q18" s="23">
        <v>2460</v>
      </c>
      <c r="R18" s="23"/>
      <c r="S18" s="65"/>
      <c r="T18" s="77"/>
      <c r="U18" s="15">
        <f>O18/N18</f>
        <v>2151.4</v>
      </c>
      <c r="V18" s="77">
        <f>SUM(T18,O18)</f>
        <v>10757</v>
      </c>
      <c r="W18" s="77"/>
      <c r="X18" s="78">
        <f>SUM(W18,Q18)</f>
        <v>2460</v>
      </c>
    </row>
    <row r="19" spans="1:24" ht="12.75">
      <c r="A19" s="74">
        <v>6</v>
      </c>
      <c r="B19" s="74">
        <v>6</v>
      </c>
      <c r="C19" s="4" t="s">
        <v>64</v>
      </c>
      <c r="D19" s="16" t="s">
        <v>46</v>
      </c>
      <c r="E19" s="16" t="s">
        <v>42</v>
      </c>
      <c r="F19" s="38">
        <v>4</v>
      </c>
      <c r="G19" s="38">
        <v>4</v>
      </c>
      <c r="H19" s="15">
        <v>4889</v>
      </c>
      <c r="I19" s="15">
        <v>5763</v>
      </c>
      <c r="J19" s="15">
        <v>1064</v>
      </c>
      <c r="K19" s="15">
        <v>1234</v>
      </c>
      <c r="L19" s="65">
        <f>(H19/I19*100)-100</f>
        <v>-15.165712302620165</v>
      </c>
      <c r="M19" s="15">
        <f>H19/G19</f>
        <v>1222.25</v>
      </c>
      <c r="N19" s="39">
        <v>4</v>
      </c>
      <c r="O19" s="15">
        <v>9418</v>
      </c>
      <c r="P19" s="15">
        <v>11252</v>
      </c>
      <c r="Q19" s="15">
        <v>2193</v>
      </c>
      <c r="R19" s="15">
        <v>2596</v>
      </c>
      <c r="S19" s="65">
        <f>(O19/P19*100)-100</f>
        <v>-16.299324564521868</v>
      </c>
      <c r="T19" s="77">
        <v>47743</v>
      </c>
      <c r="U19" s="15">
        <f>O19/N19</f>
        <v>2354.5</v>
      </c>
      <c r="V19" s="77">
        <f>SUM(T19,O19)</f>
        <v>57161</v>
      </c>
      <c r="W19" s="77">
        <v>11149</v>
      </c>
      <c r="X19" s="78">
        <f>SUM(W19,Q19)</f>
        <v>13342</v>
      </c>
    </row>
    <row r="20" spans="1:24" ht="12.75">
      <c r="A20" s="74">
        <v>7</v>
      </c>
      <c r="B20" s="74" t="s">
        <v>58</v>
      </c>
      <c r="C20" s="4" t="s">
        <v>75</v>
      </c>
      <c r="D20" s="16" t="s">
        <v>52</v>
      </c>
      <c r="E20" s="16" t="s">
        <v>36</v>
      </c>
      <c r="F20" s="38">
        <v>1</v>
      </c>
      <c r="G20" s="38">
        <v>6</v>
      </c>
      <c r="H20" s="15">
        <v>5109</v>
      </c>
      <c r="I20" s="15"/>
      <c r="J20" s="15">
        <v>1138</v>
      </c>
      <c r="K20" s="15"/>
      <c r="L20" s="65"/>
      <c r="M20" s="15">
        <f>H20/G20</f>
        <v>851.5</v>
      </c>
      <c r="N20" s="75">
        <v>6</v>
      </c>
      <c r="O20" s="23">
        <v>8879</v>
      </c>
      <c r="P20" s="23"/>
      <c r="Q20" s="23">
        <v>2174</v>
      </c>
      <c r="R20" s="23"/>
      <c r="S20" s="65"/>
      <c r="T20" s="77">
        <v>962</v>
      </c>
      <c r="U20" s="15">
        <f>O20/N20</f>
        <v>1479.8333333333333</v>
      </c>
      <c r="V20" s="77">
        <f>SUM(T20,O20)</f>
        <v>9841</v>
      </c>
      <c r="W20" s="77">
        <v>244</v>
      </c>
      <c r="X20" s="78">
        <f>SUM(W20,Q20)</f>
        <v>2418</v>
      </c>
    </row>
    <row r="21" spans="1:24" ht="12.75">
      <c r="A21" s="74">
        <v>8</v>
      </c>
      <c r="B21" s="74">
        <v>5</v>
      </c>
      <c r="C21" s="4" t="s">
        <v>62</v>
      </c>
      <c r="D21" s="16" t="s">
        <v>46</v>
      </c>
      <c r="E21" s="16" t="s">
        <v>63</v>
      </c>
      <c r="F21" s="38">
        <v>4</v>
      </c>
      <c r="G21" s="38">
        <v>5</v>
      </c>
      <c r="H21" s="15">
        <v>6146</v>
      </c>
      <c r="I21" s="15">
        <v>8105</v>
      </c>
      <c r="J21" s="15">
        <v>1425</v>
      </c>
      <c r="K21" s="15">
        <v>1892</v>
      </c>
      <c r="L21" s="65">
        <f>(H21/I21*100)-100</f>
        <v>-24.170265268352864</v>
      </c>
      <c r="M21" s="15">
        <f>H21/G21</f>
        <v>1229.2</v>
      </c>
      <c r="N21" s="75">
        <v>5</v>
      </c>
      <c r="O21" s="15">
        <v>8260</v>
      </c>
      <c r="P21" s="15">
        <v>11547</v>
      </c>
      <c r="Q21" s="15">
        <v>2004</v>
      </c>
      <c r="R21" s="15">
        <v>2883</v>
      </c>
      <c r="S21" s="65">
        <f>(O21/P21*100)-100</f>
        <v>-28.466268294795185</v>
      </c>
      <c r="T21" s="77">
        <v>61208</v>
      </c>
      <c r="U21" s="15">
        <f>O21/N21</f>
        <v>1652</v>
      </c>
      <c r="V21" s="77">
        <f>SUM(T21,O21)</f>
        <v>69468</v>
      </c>
      <c r="W21" s="77">
        <v>16035</v>
      </c>
      <c r="X21" s="78">
        <f>SUM(W21,Q21)</f>
        <v>18039</v>
      </c>
    </row>
    <row r="22" spans="1:24" ht="12.75">
      <c r="A22" s="74">
        <v>9</v>
      </c>
      <c r="B22" s="74">
        <v>8</v>
      </c>
      <c r="C22" s="4" t="s">
        <v>60</v>
      </c>
      <c r="D22" s="16" t="s">
        <v>50</v>
      </c>
      <c r="E22" s="16" t="s">
        <v>51</v>
      </c>
      <c r="F22" s="38">
        <v>6</v>
      </c>
      <c r="G22" s="38">
        <v>13</v>
      </c>
      <c r="H22" s="25">
        <v>5088</v>
      </c>
      <c r="I22" s="25">
        <v>6462</v>
      </c>
      <c r="J22" s="77">
        <v>1012</v>
      </c>
      <c r="K22" s="77">
        <v>1303</v>
      </c>
      <c r="L22" s="65">
        <f>(H22/I22*100)-100</f>
        <v>-21.262766945218203</v>
      </c>
      <c r="M22" s="15">
        <f>H22/G22</f>
        <v>391.38461538461536</v>
      </c>
      <c r="N22" s="39">
        <v>13</v>
      </c>
      <c r="O22" s="15">
        <v>6638</v>
      </c>
      <c r="P22" s="15">
        <v>8172</v>
      </c>
      <c r="Q22" s="15">
        <v>1369</v>
      </c>
      <c r="R22" s="15">
        <v>1711</v>
      </c>
      <c r="S22" s="65">
        <f>(O22/P22*100)-100</f>
        <v>-18.771414586392567</v>
      </c>
      <c r="T22" s="77">
        <v>122567</v>
      </c>
      <c r="U22" s="15">
        <f>O22/N22</f>
        <v>510.61538461538464</v>
      </c>
      <c r="V22" s="77">
        <f>SUM(T22,O22)</f>
        <v>129205</v>
      </c>
      <c r="W22" s="77">
        <v>25851</v>
      </c>
      <c r="X22" s="78">
        <f>SUM(W22,Q22)</f>
        <v>27220</v>
      </c>
    </row>
    <row r="23" spans="1:24" ht="12.75">
      <c r="A23" s="74">
        <v>10</v>
      </c>
      <c r="B23" s="74">
        <v>7</v>
      </c>
      <c r="C23" s="4" t="s">
        <v>57</v>
      </c>
      <c r="D23" s="16" t="s">
        <v>50</v>
      </c>
      <c r="E23" s="16" t="s">
        <v>51</v>
      </c>
      <c r="F23" s="38">
        <v>8</v>
      </c>
      <c r="G23" s="38">
        <v>8</v>
      </c>
      <c r="H23" s="83">
        <v>4350</v>
      </c>
      <c r="I23" s="83">
        <v>6768</v>
      </c>
      <c r="J23" s="90">
        <v>952</v>
      </c>
      <c r="K23" s="90">
        <v>1538</v>
      </c>
      <c r="L23" s="65">
        <f>(H23/I23*100)-100</f>
        <v>-35.726950354609926</v>
      </c>
      <c r="M23" s="15">
        <f>H23/G23</f>
        <v>543.75</v>
      </c>
      <c r="N23" s="75">
        <v>8</v>
      </c>
      <c r="O23" s="15">
        <v>6284</v>
      </c>
      <c r="P23" s="15">
        <v>10151</v>
      </c>
      <c r="Q23" s="15">
        <v>1415</v>
      </c>
      <c r="R23" s="15">
        <v>2440</v>
      </c>
      <c r="S23" s="65">
        <f>(O23/P23*100)-100</f>
        <v>-38.09476898827702</v>
      </c>
      <c r="T23" s="77">
        <v>245202</v>
      </c>
      <c r="U23" s="15">
        <f>O23/N23</f>
        <v>785.5</v>
      </c>
      <c r="V23" s="77">
        <f>SUM(T23,O23)</f>
        <v>251486</v>
      </c>
      <c r="W23" s="79">
        <v>61272</v>
      </c>
      <c r="X23" s="78">
        <f>SUM(W23,Q23)</f>
        <v>62687</v>
      </c>
    </row>
    <row r="24" spans="1:24" ht="12.75">
      <c r="A24" s="74">
        <v>11</v>
      </c>
      <c r="B24" s="74">
        <v>10</v>
      </c>
      <c r="C24" s="4" t="s">
        <v>54</v>
      </c>
      <c r="D24" s="16" t="s">
        <v>45</v>
      </c>
      <c r="E24" s="16" t="s">
        <v>42</v>
      </c>
      <c r="F24" s="38">
        <v>12</v>
      </c>
      <c r="G24" s="38">
        <v>21</v>
      </c>
      <c r="H24" s="25">
        <v>5156</v>
      </c>
      <c r="I24" s="25">
        <v>4672</v>
      </c>
      <c r="J24" s="25">
        <v>1256</v>
      </c>
      <c r="K24" s="25">
        <v>1074</v>
      </c>
      <c r="L24" s="65">
        <f>(H24/I24*100)-100</f>
        <v>10.359589041095887</v>
      </c>
      <c r="M24" s="15">
        <f>H24/G24</f>
        <v>245.52380952380952</v>
      </c>
      <c r="N24" s="39">
        <v>21</v>
      </c>
      <c r="O24" s="15">
        <v>5782</v>
      </c>
      <c r="P24" s="15">
        <v>6095</v>
      </c>
      <c r="Q24" s="15">
        <v>1404</v>
      </c>
      <c r="R24" s="15">
        <v>1417</v>
      </c>
      <c r="S24" s="65">
        <f>(O24/P24*100)-100</f>
        <v>-5.135356849876942</v>
      </c>
      <c r="T24" s="77">
        <v>901930</v>
      </c>
      <c r="U24" s="15">
        <f>O24/N24</f>
        <v>275.3333333333333</v>
      </c>
      <c r="V24" s="77">
        <f>SUM(T24,O24)</f>
        <v>907712</v>
      </c>
      <c r="W24" s="79">
        <v>194757</v>
      </c>
      <c r="X24" s="78">
        <f>SUM(W24,Q24)</f>
        <v>196161</v>
      </c>
    </row>
    <row r="25" spans="1:24" ht="12.75" customHeight="1">
      <c r="A25" s="52">
        <v>12</v>
      </c>
      <c r="B25" s="74">
        <v>9</v>
      </c>
      <c r="C25" s="4" t="s">
        <v>59</v>
      </c>
      <c r="D25" s="16" t="s">
        <v>43</v>
      </c>
      <c r="E25" s="16" t="s">
        <v>44</v>
      </c>
      <c r="F25" s="38">
        <v>7</v>
      </c>
      <c r="G25" s="38">
        <v>6</v>
      </c>
      <c r="H25" s="25">
        <v>1984</v>
      </c>
      <c r="I25" s="25">
        <v>4947</v>
      </c>
      <c r="J25" s="25">
        <v>457</v>
      </c>
      <c r="K25" s="25">
        <v>1132</v>
      </c>
      <c r="L25" s="65">
        <f>(H25/I25*100)-100</f>
        <v>-59.894885789367294</v>
      </c>
      <c r="M25" s="15">
        <f>H25/G25</f>
        <v>330.6666666666667</v>
      </c>
      <c r="N25" s="75">
        <v>6</v>
      </c>
      <c r="O25" s="15">
        <v>3069</v>
      </c>
      <c r="P25" s="15">
        <v>6988</v>
      </c>
      <c r="Q25" s="25">
        <v>732</v>
      </c>
      <c r="R25" s="25">
        <v>1695</v>
      </c>
      <c r="S25" s="65">
        <f>(O25/P25*100)-100</f>
        <v>-56.08185460789926</v>
      </c>
      <c r="T25" s="79">
        <v>100243</v>
      </c>
      <c r="U25" s="15">
        <f>O25/N25</f>
        <v>511.5</v>
      </c>
      <c r="V25" s="77">
        <f>SUM(T25,O25)</f>
        <v>103312</v>
      </c>
      <c r="W25" s="77">
        <v>24513</v>
      </c>
      <c r="X25" s="78">
        <f>SUM(W25,Q25)</f>
        <v>25245</v>
      </c>
    </row>
    <row r="26" spans="1:24" ht="12.75" customHeight="1">
      <c r="A26" s="74">
        <v>13</v>
      </c>
      <c r="B26" s="74" t="s">
        <v>58</v>
      </c>
      <c r="C26" s="4" t="s">
        <v>76</v>
      </c>
      <c r="D26" s="16" t="s">
        <v>46</v>
      </c>
      <c r="E26" s="16" t="s">
        <v>47</v>
      </c>
      <c r="F26" s="38">
        <v>1</v>
      </c>
      <c r="G26" s="38">
        <v>2</v>
      </c>
      <c r="H26" s="15">
        <v>1232</v>
      </c>
      <c r="I26" s="15"/>
      <c r="J26" s="15">
        <v>263</v>
      </c>
      <c r="K26" s="15"/>
      <c r="L26" s="65"/>
      <c r="M26" s="15">
        <f>H26/G26</f>
        <v>616</v>
      </c>
      <c r="N26" s="75">
        <v>2</v>
      </c>
      <c r="O26" s="23">
        <v>2400</v>
      </c>
      <c r="P26" s="23"/>
      <c r="Q26" s="23">
        <v>560</v>
      </c>
      <c r="R26" s="23"/>
      <c r="S26" s="65"/>
      <c r="T26" s="79">
        <v>541</v>
      </c>
      <c r="U26" s="15">
        <f>O26/N26</f>
        <v>1200</v>
      </c>
      <c r="V26" s="77">
        <f>SUM(T26,O26)</f>
        <v>2941</v>
      </c>
      <c r="W26" s="77">
        <v>137</v>
      </c>
      <c r="X26" s="78">
        <f>SUM(W26,Q26)</f>
        <v>697</v>
      </c>
    </row>
    <row r="27" spans="1:24" ht="12.75">
      <c r="A27" s="74">
        <v>14</v>
      </c>
      <c r="B27" s="52">
        <v>12</v>
      </c>
      <c r="C27" s="4" t="s">
        <v>53</v>
      </c>
      <c r="D27" s="16" t="s">
        <v>43</v>
      </c>
      <c r="E27" s="16" t="s">
        <v>44</v>
      </c>
      <c r="F27" s="38">
        <v>15</v>
      </c>
      <c r="G27" s="38">
        <v>6</v>
      </c>
      <c r="H27" s="25">
        <v>1036</v>
      </c>
      <c r="I27" s="25">
        <v>1914</v>
      </c>
      <c r="J27" s="83">
        <v>212</v>
      </c>
      <c r="K27" s="83">
        <v>413</v>
      </c>
      <c r="L27" s="65">
        <f>(H27/I27*100)-100</f>
        <v>-45.87251828631139</v>
      </c>
      <c r="M27" s="15">
        <f>H27/G27</f>
        <v>172.66666666666666</v>
      </c>
      <c r="N27" s="75">
        <v>6</v>
      </c>
      <c r="O27" s="15">
        <v>1963</v>
      </c>
      <c r="P27" s="15">
        <v>2685</v>
      </c>
      <c r="Q27" s="15">
        <v>450</v>
      </c>
      <c r="R27" s="15">
        <v>599</v>
      </c>
      <c r="S27" s="67">
        <f>(O27/P27*100)-100</f>
        <v>-26.89013035381751</v>
      </c>
      <c r="T27" s="92">
        <v>244661</v>
      </c>
      <c r="U27" s="15">
        <f>O27/N27</f>
        <v>327.1666666666667</v>
      </c>
      <c r="V27" s="77">
        <f>SUM(T27,O27)</f>
        <v>246624</v>
      </c>
      <c r="W27" s="79">
        <v>60113</v>
      </c>
      <c r="X27" s="78">
        <f>SUM(W27,Q27)</f>
        <v>60563</v>
      </c>
    </row>
    <row r="28" spans="1:24" ht="12.75">
      <c r="A28" s="74">
        <v>15</v>
      </c>
      <c r="B28" s="74">
        <v>11</v>
      </c>
      <c r="C28" s="4" t="s">
        <v>56</v>
      </c>
      <c r="D28" s="16" t="s">
        <v>43</v>
      </c>
      <c r="E28" s="16" t="s">
        <v>44</v>
      </c>
      <c r="F28" s="38">
        <v>10</v>
      </c>
      <c r="G28" s="38">
        <v>10</v>
      </c>
      <c r="H28" s="25">
        <v>1423</v>
      </c>
      <c r="I28" s="25">
        <v>2450</v>
      </c>
      <c r="J28" s="83">
        <v>329</v>
      </c>
      <c r="K28" s="83">
        <v>593</v>
      </c>
      <c r="L28" s="65">
        <f>(H28/I28*100)-100</f>
        <v>-41.91836734693878</v>
      </c>
      <c r="M28" s="15">
        <f>H28/G28</f>
        <v>142.3</v>
      </c>
      <c r="N28" s="38">
        <v>10</v>
      </c>
      <c r="O28" s="23">
        <v>1731</v>
      </c>
      <c r="P28" s="23">
        <v>4069</v>
      </c>
      <c r="Q28" s="23">
        <v>398</v>
      </c>
      <c r="R28" s="23">
        <v>1058</v>
      </c>
      <c r="S28" s="65">
        <f>(O28/P28*100)-100</f>
        <v>-57.45883509461785</v>
      </c>
      <c r="T28" s="77">
        <v>245223</v>
      </c>
      <c r="U28" s="15">
        <f>O28/N28</f>
        <v>173.1</v>
      </c>
      <c r="V28" s="77">
        <f>SUM(T28,O28)</f>
        <v>246954</v>
      </c>
      <c r="W28" s="79">
        <v>62687</v>
      </c>
      <c r="X28" s="78">
        <f>SUM(W28,Q28)</f>
        <v>63085</v>
      </c>
    </row>
    <row r="29" spans="1:24" ht="12.75">
      <c r="A29" s="74">
        <v>16</v>
      </c>
      <c r="B29" s="74">
        <v>13</v>
      </c>
      <c r="C29" s="4" t="s">
        <v>68</v>
      </c>
      <c r="D29" s="16" t="s">
        <v>46</v>
      </c>
      <c r="E29" s="16" t="s">
        <v>44</v>
      </c>
      <c r="F29" s="38">
        <v>3</v>
      </c>
      <c r="G29" s="38">
        <v>1</v>
      </c>
      <c r="H29" s="25">
        <v>458</v>
      </c>
      <c r="I29" s="25">
        <v>894</v>
      </c>
      <c r="J29" s="15">
        <v>96</v>
      </c>
      <c r="K29" s="15">
        <v>194</v>
      </c>
      <c r="L29" s="65">
        <f>(H29/I29*100)-100</f>
        <v>-48.76957494407159</v>
      </c>
      <c r="M29" s="15">
        <f>H29/G29</f>
        <v>458</v>
      </c>
      <c r="N29" s="38">
        <v>1</v>
      </c>
      <c r="O29" s="15">
        <v>866</v>
      </c>
      <c r="P29" s="15">
        <v>1793</v>
      </c>
      <c r="Q29" s="15">
        <v>188</v>
      </c>
      <c r="R29" s="15">
        <v>396</v>
      </c>
      <c r="S29" s="65">
        <f>(O29/P29*100)-100</f>
        <v>-51.7010596765198</v>
      </c>
      <c r="T29" s="92">
        <v>4695</v>
      </c>
      <c r="U29" s="15">
        <f>O29/N29</f>
        <v>866</v>
      </c>
      <c r="V29" s="77">
        <f>SUM(T29,O29)</f>
        <v>5561</v>
      </c>
      <c r="W29" s="79">
        <v>1284</v>
      </c>
      <c r="X29" s="78">
        <f>SUM(W29,Q29)</f>
        <v>1472</v>
      </c>
    </row>
    <row r="30" spans="1:24" ht="12.75">
      <c r="A30" s="74">
        <v>17</v>
      </c>
      <c r="B30" s="74">
        <v>15</v>
      </c>
      <c r="C30" s="4" t="s">
        <v>55</v>
      </c>
      <c r="D30" s="16" t="s">
        <v>46</v>
      </c>
      <c r="E30" s="16" t="s">
        <v>44</v>
      </c>
      <c r="F30" s="38">
        <v>11</v>
      </c>
      <c r="G30" s="38">
        <v>10</v>
      </c>
      <c r="H30" s="15">
        <v>322</v>
      </c>
      <c r="I30" s="15">
        <v>905</v>
      </c>
      <c r="J30" s="91">
        <v>105</v>
      </c>
      <c r="K30" s="91">
        <v>212</v>
      </c>
      <c r="L30" s="65">
        <f>(H30/I30*100)-100</f>
        <v>-64.41988950276243</v>
      </c>
      <c r="M30" s="15">
        <f>H30/G30</f>
        <v>32.2</v>
      </c>
      <c r="N30" s="39">
        <v>10</v>
      </c>
      <c r="O30" s="15">
        <v>499</v>
      </c>
      <c r="P30" s="15">
        <v>1168</v>
      </c>
      <c r="Q30" s="15">
        <v>158</v>
      </c>
      <c r="R30" s="15">
        <v>274</v>
      </c>
      <c r="S30" s="65">
        <f>(O30/P30*100)-100</f>
        <v>-57.27739726027397</v>
      </c>
      <c r="T30" s="77">
        <v>268531</v>
      </c>
      <c r="U30" s="15">
        <f>O30/N30</f>
        <v>49.9</v>
      </c>
      <c r="V30" s="77">
        <f>SUM(T30,O30)</f>
        <v>269030</v>
      </c>
      <c r="W30" s="77">
        <v>69753</v>
      </c>
      <c r="X30" s="78">
        <f>SUM(W30,Q30)</f>
        <v>69911</v>
      </c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75"/>
      <c r="O31" s="15"/>
      <c r="P31" s="15"/>
      <c r="Q31" s="15"/>
      <c r="R31" s="15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39"/>
      <c r="O32" s="15"/>
      <c r="P32" s="15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89"/>
      <c r="K33" s="89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129</v>
      </c>
      <c r="H34" s="32">
        <f>SUM(H14:H33)</f>
        <v>96007</v>
      </c>
      <c r="I34" s="32">
        <v>131174</v>
      </c>
      <c r="J34" s="32">
        <f>SUM(J14:J33)</f>
        <v>20007</v>
      </c>
      <c r="K34" s="32">
        <v>27033</v>
      </c>
      <c r="L34" s="70">
        <f>(H34/I34*100)-100</f>
        <v>-26.809428697760225</v>
      </c>
      <c r="M34" s="33">
        <f>H34/G34</f>
        <v>744.2403100775193</v>
      </c>
      <c r="N34" s="35">
        <f>SUM(N14:N33)</f>
        <v>129</v>
      </c>
      <c r="O34" s="32">
        <f>SUM(O14:O33)</f>
        <v>154110</v>
      </c>
      <c r="P34" s="32">
        <v>202698</v>
      </c>
      <c r="Q34" s="32">
        <f>SUM(Q14:Q33)</f>
        <v>34520</v>
      </c>
      <c r="R34" s="32">
        <v>45034</v>
      </c>
      <c r="S34" s="70">
        <f>(O34/P34*100)-100</f>
        <v>-23.970636118757966</v>
      </c>
      <c r="T34" s="80">
        <f>SUM(T14:T33)</f>
        <v>2688328</v>
      </c>
      <c r="U34" s="33">
        <f>O34/N34</f>
        <v>1194.6511627906978</v>
      </c>
      <c r="V34" s="82">
        <f>SUM(V14:V33)</f>
        <v>2842438</v>
      </c>
      <c r="W34" s="81">
        <f>SUM(W14:W33)</f>
        <v>625155</v>
      </c>
      <c r="X34" s="36">
        <f>SUM(X14:X33)</f>
        <v>659675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18 - Sep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0.6775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17 - Sep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40080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THE FINAL DESTINATION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3</v>
      </c>
      <c r="G14" s="38">
        <f>'WEEKLY COMPETITIVE REPORT'!G14</f>
        <v>10</v>
      </c>
      <c r="H14" s="15">
        <f>'WEEKLY COMPETITIVE REPORT'!H14/X4</f>
        <v>28441.328413284133</v>
      </c>
      <c r="I14" s="15">
        <f>'WEEKLY COMPETITIVE REPORT'!I14/X4</f>
        <v>46169.741697416976</v>
      </c>
      <c r="J14" s="23">
        <f>'WEEKLY COMPETITIVE REPORT'!J14</f>
        <v>3176</v>
      </c>
      <c r="K14" s="23">
        <f>'WEEKLY COMPETITIVE REPORT'!K14</f>
        <v>5196</v>
      </c>
      <c r="L14" s="65">
        <f>'WEEKLY COMPETITIVE REPORT'!L14</f>
        <v>-38.398337595907925</v>
      </c>
      <c r="M14" s="15">
        <f aca="true" t="shared" si="0" ref="M14:M20">H14/G14</f>
        <v>2844.132841328413</v>
      </c>
      <c r="N14" s="38">
        <f>'WEEKLY COMPETITIVE REPORT'!N14</f>
        <v>10</v>
      </c>
      <c r="O14" s="15">
        <f>'WEEKLY COMPETITIVE REPORT'!O14/X4</f>
        <v>42090.03690036901</v>
      </c>
      <c r="P14" s="15">
        <f>'WEEKLY COMPETITIVE REPORT'!P14/X4</f>
        <v>67169.0036900369</v>
      </c>
      <c r="Q14" s="23">
        <f>'WEEKLY COMPETITIVE REPORT'!Q14</f>
        <v>5076</v>
      </c>
      <c r="R14" s="23">
        <f>'WEEKLY COMPETITIVE REPORT'!R14</f>
        <v>8134</v>
      </c>
      <c r="S14" s="65">
        <f>'WEEKLY COMPETITIVE REPORT'!S14</f>
        <v>-37.33711297163074</v>
      </c>
      <c r="T14" s="15">
        <f>'WEEKLY COMPETITIVE REPORT'!T14/X4</f>
        <v>170216.9741697417</v>
      </c>
      <c r="U14" s="15">
        <f aca="true" t="shared" si="1" ref="U14:U20">O14/N14</f>
        <v>4209.0036900369005</v>
      </c>
      <c r="V14" s="26">
        <f aca="true" t="shared" si="2" ref="V14:V20">O14+T14</f>
        <v>212307.01107011072</v>
      </c>
      <c r="W14" s="23">
        <f>'WEEKLY COMPETITIVE REPORT'!W14</f>
        <v>20655</v>
      </c>
      <c r="X14" s="57">
        <f>'WEEKLY COMPETITIVE REPORT'!X14</f>
        <v>25731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UGLY TRUTH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3</v>
      </c>
      <c r="G15" s="38">
        <f>'WEEKLY COMPETITIVE REPORT'!G15</f>
        <v>7</v>
      </c>
      <c r="H15" s="15">
        <f>'WEEKLY COMPETITIVE REPORT'!H15/X4</f>
        <v>23932.10332103321</v>
      </c>
      <c r="I15" s="15">
        <f>'WEEKLY COMPETITIVE REPORT'!I15/X4</f>
        <v>34897.41697416974</v>
      </c>
      <c r="J15" s="23">
        <f>'WEEKLY COMPETITIVE REPORT'!J15</f>
        <v>3593</v>
      </c>
      <c r="K15" s="23">
        <f>'WEEKLY COMPETITIVE REPORT'!K15</f>
        <v>5214</v>
      </c>
      <c r="L15" s="65">
        <f>'WEEKLY COMPETITIVE REPORT'!L15</f>
        <v>-31.421562407477893</v>
      </c>
      <c r="M15" s="15">
        <f t="shared" si="0"/>
        <v>3418.871903004744</v>
      </c>
      <c r="N15" s="38">
        <f>'WEEKLY COMPETITIVE REPORT'!N15</f>
        <v>7</v>
      </c>
      <c r="O15" s="15">
        <f>'WEEKLY COMPETITIVE REPORT'!O15/X4</f>
        <v>38327.675276752765</v>
      </c>
      <c r="P15" s="15">
        <f>'WEEKLY COMPETITIVE REPORT'!P15/X4</f>
        <v>56444.280442804426</v>
      </c>
      <c r="Q15" s="23">
        <f>'WEEKLY COMPETITIVE REPORT'!Q15</f>
        <v>6263</v>
      </c>
      <c r="R15" s="23">
        <f>'WEEKLY COMPETITIVE REPORT'!R15</f>
        <v>9212</v>
      </c>
      <c r="S15" s="65">
        <f>'WEEKLY COMPETITIVE REPORT'!S15</f>
        <v>-32.096440992651864</v>
      </c>
      <c r="T15" s="15">
        <f>'WEEKLY COMPETITIVE REPORT'!T15/X4</f>
        <v>148044.28044280442</v>
      </c>
      <c r="U15" s="15">
        <f t="shared" si="1"/>
        <v>5475.382182393252</v>
      </c>
      <c r="V15" s="26">
        <f t="shared" si="2"/>
        <v>186371.95571955718</v>
      </c>
      <c r="W15" s="23">
        <f>'WEEKLY COMPETITIVE REPORT'!W15</f>
        <v>23782</v>
      </c>
      <c r="X15" s="57">
        <f>'WEEKLY COMPETITIVE REPORT'!X15</f>
        <v>30045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PUBLIC ENEMIES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14317.343173431735</v>
      </c>
      <c r="I16" s="15">
        <f>'WEEKLY COMPETITIVE REPORT'!I16/X4</f>
        <v>24358.671586715867</v>
      </c>
      <c r="J16" s="23">
        <f>'WEEKLY COMPETITIVE REPORT'!J16</f>
        <v>2042</v>
      </c>
      <c r="K16" s="23">
        <f>'WEEKLY COMPETITIVE REPORT'!K16</f>
        <v>3503</v>
      </c>
      <c r="L16" s="65">
        <f>'WEEKLY COMPETITIVE REPORT'!L16</f>
        <v>-41.222807974307706</v>
      </c>
      <c r="M16" s="15">
        <f t="shared" si="0"/>
        <v>1789.6678966789668</v>
      </c>
      <c r="N16" s="38">
        <f>'WEEKLY COMPETITIVE REPORT'!N16</f>
        <v>8</v>
      </c>
      <c r="O16" s="15">
        <f>'WEEKLY COMPETITIVE REPORT'!O16/X4</f>
        <v>25840.59040590406</v>
      </c>
      <c r="P16" s="15">
        <f>'WEEKLY COMPETITIVE REPORT'!P16/X4</f>
        <v>41226.568265682654</v>
      </c>
      <c r="Q16" s="23">
        <f>'WEEKLY COMPETITIVE REPORT'!Q16</f>
        <v>4116</v>
      </c>
      <c r="R16" s="23">
        <f>'WEEKLY COMPETITIVE REPORT'!R16</f>
        <v>6563</v>
      </c>
      <c r="S16" s="65">
        <f>'WEEKLY COMPETITIVE REPORT'!S16</f>
        <v>-37.320539901901114</v>
      </c>
      <c r="T16" s="15">
        <f>'WEEKLY COMPETITIVE REPORT'!T16/X4</f>
        <v>50523.9852398524</v>
      </c>
      <c r="U16" s="15">
        <f t="shared" si="1"/>
        <v>3230.0738007380073</v>
      </c>
      <c r="V16" s="26">
        <f t="shared" si="2"/>
        <v>76364.57564575646</v>
      </c>
      <c r="W16" s="23">
        <f>'WEEKLY COMPETITIVE REPORT'!W16</f>
        <v>8309</v>
      </c>
      <c r="X16" s="57">
        <f>'WEEKLY COMPETITIVE REPORT'!X16</f>
        <v>12425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INGLOURIOUS BASTERDS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5</v>
      </c>
      <c r="G17" s="38">
        <f>'WEEKLY COMPETITIVE REPORT'!G17</f>
        <v>7</v>
      </c>
      <c r="H17" s="15">
        <f>'WEEKLY COMPETITIVE REPORT'!H17/X4</f>
        <v>11765.31365313653</v>
      </c>
      <c r="I17" s="15">
        <f>'WEEKLY COMPETITIVE REPORT'!I17/X4</f>
        <v>23611.808118081182</v>
      </c>
      <c r="J17" s="23">
        <f>'WEEKLY COMPETITIVE REPORT'!J17</f>
        <v>1687</v>
      </c>
      <c r="K17" s="23">
        <f>'WEEKLY COMPETITIVE REPORT'!K17</f>
        <v>3350</v>
      </c>
      <c r="L17" s="65">
        <f>'WEEKLY COMPETITIVE REPORT'!L17</f>
        <v>-50.17190723260611</v>
      </c>
      <c r="M17" s="15">
        <f t="shared" si="0"/>
        <v>1680.7590933052186</v>
      </c>
      <c r="N17" s="38">
        <f>'WEEKLY COMPETITIVE REPORT'!N17</f>
        <v>7</v>
      </c>
      <c r="O17" s="15">
        <f>'WEEKLY COMPETITIVE REPORT'!O17/X4</f>
        <v>22987.453874538747</v>
      </c>
      <c r="P17" s="15">
        <f>'WEEKLY COMPETITIVE REPORT'!P17/X4</f>
        <v>37858.302583025834</v>
      </c>
      <c r="Q17" s="23">
        <f>'WEEKLY COMPETITIVE REPORT'!Q17</f>
        <v>3560</v>
      </c>
      <c r="R17" s="23">
        <f>'WEEKLY COMPETITIVE REPORT'!R17</f>
        <v>5722</v>
      </c>
      <c r="S17" s="65">
        <f>'WEEKLY COMPETITIVE REPORT'!S17</f>
        <v>-39.28028383172833</v>
      </c>
      <c r="T17" s="15">
        <f>'WEEKLY COMPETITIVE REPORT'!T17/X4</f>
        <v>287778.5977859779</v>
      </c>
      <c r="U17" s="15">
        <f t="shared" si="1"/>
        <v>3283.921982076964</v>
      </c>
      <c r="V17" s="26">
        <f t="shared" si="2"/>
        <v>310766.05166051665</v>
      </c>
      <c r="W17" s="23">
        <f>'WEEKLY COMPETITIVE REPORT'!W17</f>
        <v>44614</v>
      </c>
      <c r="X17" s="57">
        <f>'WEEKLY COMPETITIVE REPORT'!X17</f>
        <v>48174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DISTRICT 9</v>
      </c>
      <c r="D18" s="4" t="str">
        <f>'WEEKLY COMPETITIVE REPORT'!D18</f>
        <v>INDEP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8354.243542435424</v>
      </c>
      <c r="I18" s="15">
        <f>'WEEKLY COMPETITIVE REPORT'!I18/X4</f>
        <v>0</v>
      </c>
      <c r="J18" s="23">
        <f>'WEEKLY COMPETITIVE REPORT'!J18</f>
        <v>1200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1670.8487084870849</v>
      </c>
      <c r="N18" s="38">
        <f>'WEEKLY COMPETITIVE REPORT'!N18</f>
        <v>5</v>
      </c>
      <c r="O18" s="15">
        <f>'WEEKLY COMPETITIVE REPORT'!O18/X4</f>
        <v>15877.49077490775</v>
      </c>
      <c r="P18" s="15">
        <f>'WEEKLY COMPETITIVE REPORT'!P18/X4</f>
        <v>0</v>
      </c>
      <c r="Q18" s="23">
        <f>'WEEKLY COMPETITIVE REPORT'!Q18</f>
        <v>2460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0</v>
      </c>
      <c r="U18" s="15">
        <f t="shared" si="1"/>
        <v>3175.49815498155</v>
      </c>
      <c r="V18" s="26">
        <f t="shared" si="2"/>
        <v>15877.49077490775</v>
      </c>
      <c r="W18" s="23">
        <f>'WEEKLY COMPETITIVE REPORT'!W18</f>
        <v>0</v>
      </c>
      <c r="X18" s="57">
        <f>'WEEKLY COMPETITIVE REPORT'!X18</f>
        <v>2460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COCO AVANT CHANEL</v>
      </c>
      <c r="D19" s="4" t="str">
        <f>'WEEKLY COMPETITIVE REPORT'!D19</f>
        <v>INDEP</v>
      </c>
      <c r="E19" s="4" t="str">
        <f>'WEEKLY COMPETITIVE REPORT'!E19</f>
        <v>CF</v>
      </c>
      <c r="F19" s="38">
        <f>'WEEKLY COMPETITIVE REPORT'!F19</f>
        <v>4</v>
      </c>
      <c r="G19" s="38">
        <f>'WEEKLY COMPETITIVE REPORT'!G19</f>
        <v>4</v>
      </c>
      <c r="H19" s="15">
        <f>'WEEKLY COMPETITIVE REPORT'!H19/X4</f>
        <v>7216.236162361623</v>
      </c>
      <c r="I19" s="15">
        <f>'WEEKLY COMPETITIVE REPORT'!I19/X4</f>
        <v>8506.273062730628</v>
      </c>
      <c r="J19" s="23">
        <f>'WEEKLY COMPETITIVE REPORT'!J19</f>
        <v>1064</v>
      </c>
      <c r="K19" s="23">
        <f>'WEEKLY COMPETITIVE REPORT'!K19</f>
        <v>1234</v>
      </c>
      <c r="L19" s="65">
        <f>'WEEKLY COMPETITIVE REPORT'!L19</f>
        <v>-15.165712302620165</v>
      </c>
      <c r="M19" s="15">
        <f t="shared" si="0"/>
        <v>1804.0590405904059</v>
      </c>
      <c r="N19" s="38">
        <f>'WEEKLY COMPETITIVE REPORT'!N19</f>
        <v>4</v>
      </c>
      <c r="O19" s="15">
        <f>'WEEKLY COMPETITIVE REPORT'!O19/X4</f>
        <v>13901.107011070111</v>
      </c>
      <c r="P19" s="15">
        <f>'WEEKLY COMPETITIVE REPORT'!P19/X4</f>
        <v>16608.11808118081</v>
      </c>
      <c r="Q19" s="23">
        <f>'WEEKLY COMPETITIVE REPORT'!Q19</f>
        <v>2193</v>
      </c>
      <c r="R19" s="23">
        <f>'WEEKLY COMPETITIVE REPORT'!R19</f>
        <v>2596</v>
      </c>
      <c r="S19" s="65">
        <f>'WEEKLY COMPETITIVE REPORT'!S19</f>
        <v>-16.299324564521868</v>
      </c>
      <c r="T19" s="15">
        <f>'WEEKLY COMPETITIVE REPORT'!T19/X4</f>
        <v>70469.37269372694</v>
      </c>
      <c r="U19" s="15">
        <f t="shared" si="1"/>
        <v>3475.276752767528</v>
      </c>
      <c r="V19" s="26">
        <f t="shared" si="2"/>
        <v>84370.47970479705</v>
      </c>
      <c r="W19" s="23">
        <f>'WEEKLY COMPETITIVE REPORT'!W19</f>
        <v>11149</v>
      </c>
      <c r="X19" s="57">
        <f>'WEEKLY COMPETITIVE REPORT'!X19</f>
        <v>13342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FUNNY PEOPLE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1</v>
      </c>
      <c r="G20" s="38">
        <f>'WEEKLY COMPETITIVE REPORT'!G20</f>
        <v>6</v>
      </c>
      <c r="H20" s="15">
        <f>'WEEKLY COMPETITIVE REPORT'!H20/X4</f>
        <v>7540.959409594096</v>
      </c>
      <c r="I20" s="15">
        <f>'WEEKLY COMPETITIVE REPORT'!I20/X4</f>
        <v>0</v>
      </c>
      <c r="J20" s="23">
        <f>'WEEKLY COMPETITIVE REPORT'!J20</f>
        <v>1138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1256.8265682656827</v>
      </c>
      <c r="N20" s="38">
        <f>'WEEKLY COMPETITIVE REPORT'!N20</f>
        <v>6</v>
      </c>
      <c r="O20" s="15">
        <f>'WEEKLY COMPETITIVE REPORT'!O20/X4</f>
        <v>13105.535055350554</v>
      </c>
      <c r="P20" s="15">
        <f>'WEEKLY COMPETITIVE REPORT'!P20/X4</f>
        <v>0</v>
      </c>
      <c r="Q20" s="23">
        <f>'WEEKLY COMPETITIVE REPORT'!Q20</f>
        <v>2174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1419.9261992619927</v>
      </c>
      <c r="U20" s="15">
        <f t="shared" si="1"/>
        <v>2184.2558425584257</v>
      </c>
      <c r="V20" s="26">
        <f t="shared" si="2"/>
        <v>14525.461254612546</v>
      </c>
      <c r="W20" s="23">
        <f>'WEEKLY COMPETITIVE REPORT'!W20</f>
        <v>244</v>
      </c>
      <c r="X20" s="57">
        <f>'WEEKLY COMPETITIVE REPORT'!X20</f>
        <v>2418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GARFIELD'S FUN FEST</v>
      </c>
      <c r="D21" s="4" t="str">
        <f>'WEEKLY COMPETITIVE REPORT'!D21</f>
        <v>INDEP</v>
      </c>
      <c r="E21" s="4" t="str">
        <f>'WEEKLY COMPETITIVE REPORT'!E21</f>
        <v>Kolosej</v>
      </c>
      <c r="F21" s="38">
        <f>'WEEKLY COMPETITIVE REPORT'!F21</f>
        <v>4</v>
      </c>
      <c r="G21" s="38">
        <f>'WEEKLY COMPETITIVE REPORT'!G21</f>
        <v>5</v>
      </c>
      <c r="H21" s="15">
        <f>'WEEKLY COMPETITIVE REPORT'!H21/X4</f>
        <v>9071.586715867159</v>
      </c>
      <c r="I21" s="15">
        <f>'WEEKLY COMPETITIVE REPORT'!I21/X4</f>
        <v>11963.09963099631</v>
      </c>
      <c r="J21" s="23">
        <f>'WEEKLY COMPETITIVE REPORT'!J21</f>
        <v>1425</v>
      </c>
      <c r="K21" s="23">
        <f>'WEEKLY COMPETITIVE REPORT'!K21</f>
        <v>1892</v>
      </c>
      <c r="L21" s="65">
        <f>'WEEKLY COMPETITIVE REPORT'!L21</f>
        <v>-24.170265268352864</v>
      </c>
      <c r="M21" s="15">
        <f aca="true" t="shared" si="3" ref="M21:M33">H21/G21</f>
        <v>1814.3173431734317</v>
      </c>
      <c r="N21" s="38">
        <f>'WEEKLY COMPETITIVE REPORT'!N21</f>
        <v>5</v>
      </c>
      <c r="O21" s="15">
        <f>'WEEKLY COMPETITIVE REPORT'!O21/X4</f>
        <v>12191.881918819188</v>
      </c>
      <c r="P21" s="15">
        <f>'WEEKLY COMPETITIVE REPORT'!P21/X4</f>
        <v>17043.542435424355</v>
      </c>
      <c r="Q21" s="23">
        <f>'WEEKLY COMPETITIVE REPORT'!Q21</f>
        <v>2004</v>
      </c>
      <c r="R21" s="23">
        <f>'WEEKLY COMPETITIVE REPORT'!R21</f>
        <v>2883</v>
      </c>
      <c r="S21" s="65">
        <f>'WEEKLY COMPETITIVE REPORT'!S21</f>
        <v>-28.466268294795185</v>
      </c>
      <c r="T21" s="15">
        <f>'WEEKLY COMPETITIVE REPORT'!T21/X4</f>
        <v>90343.9114391144</v>
      </c>
      <c r="U21" s="15">
        <f aca="true" t="shared" si="4" ref="U21:U33">O21/N21</f>
        <v>2438.3763837638376</v>
      </c>
      <c r="V21" s="26">
        <f aca="true" t="shared" si="5" ref="V21:V33">O21+T21</f>
        <v>102535.79335793358</v>
      </c>
      <c r="W21" s="23">
        <f>'WEEKLY COMPETITIVE REPORT'!W21</f>
        <v>16035</v>
      </c>
      <c r="X21" s="57">
        <f>'WEEKLY COMPETITIVE REPORT'!X21</f>
        <v>18039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G-FORCE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6</v>
      </c>
      <c r="G22" s="38">
        <f>'WEEKLY COMPETITIVE REPORT'!G22</f>
        <v>13</v>
      </c>
      <c r="H22" s="15">
        <f>'WEEKLY COMPETITIVE REPORT'!H22/X4</f>
        <v>7509.963099630996</v>
      </c>
      <c r="I22" s="15">
        <f>'WEEKLY COMPETITIVE REPORT'!I22/X4</f>
        <v>9538.007380073801</v>
      </c>
      <c r="J22" s="23">
        <f>'WEEKLY COMPETITIVE REPORT'!J22</f>
        <v>1012</v>
      </c>
      <c r="K22" s="23">
        <f>'WEEKLY COMPETITIVE REPORT'!K22</f>
        <v>1303</v>
      </c>
      <c r="L22" s="65">
        <f>'WEEKLY COMPETITIVE REPORT'!L22</f>
        <v>-21.262766945218203</v>
      </c>
      <c r="M22" s="15">
        <f t="shared" si="3"/>
        <v>577.6894692023843</v>
      </c>
      <c r="N22" s="38">
        <f>'WEEKLY COMPETITIVE REPORT'!N22</f>
        <v>13</v>
      </c>
      <c r="O22" s="15">
        <f>'WEEKLY COMPETITIVE REPORT'!O22/X4</f>
        <v>9797.78597785978</v>
      </c>
      <c r="P22" s="15">
        <f>'WEEKLY COMPETITIVE REPORT'!P22/X4</f>
        <v>12061.992619926199</v>
      </c>
      <c r="Q22" s="23">
        <f>'WEEKLY COMPETITIVE REPORT'!Q22</f>
        <v>1369</v>
      </c>
      <c r="R22" s="23">
        <f>'WEEKLY COMPETITIVE REPORT'!R22</f>
        <v>1711</v>
      </c>
      <c r="S22" s="65">
        <f>'WEEKLY COMPETITIVE REPORT'!S22</f>
        <v>-18.771414586392567</v>
      </c>
      <c r="T22" s="15">
        <f>'WEEKLY COMPETITIVE REPORT'!T22/X4</f>
        <v>180910.70110701106</v>
      </c>
      <c r="U22" s="15">
        <f t="shared" si="4"/>
        <v>753.6758444507523</v>
      </c>
      <c r="V22" s="26">
        <f t="shared" si="5"/>
        <v>190708.48708487084</v>
      </c>
      <c r="W22" s="23">
        <f>'WEEKLY COMPETITIVE REPORT'!W22</f>
        <v>25851</v>
      </c>
      <c r="X22" s="57">
        <f>'WEEKLY COMPETITIVE REPORT'!X22</f>
        <v>27220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THE PROPOSAL</v>
      </c>
      <c r="D23" s="4" t="str">
        <f>'WEEKLY COMPETITIVE REPORT'!D23</f>
        <v>WDI</v>
      </c>
      <c r="E23" s="4" t="str">
        <f>'WEEKLY COMPETITIVE REPORT'!E23</f>
        <v>CENEX</v>
      </c>
      <c r="F23" s="38">
        <f>'WEEKLY COMPETITIVE REPORT'!F23</f>
        <v>8</v>
      </c>
      <c r="G23" s="38">
        <f>'WEEKLY COMPETITIVE REPORT'!G23</f>
        <v>8</v>
      </c>
      <c r="H23" s="15">
        <f>'WEEKLY COMPETITIVE REPORT'!H23/X4</f>
        <v>6420.664206642066</v>
      </c>
      <c r="I23" s="15">
        <f>'WEEKLY COMPETITIVE REPORT'!I23/X4</f>
        <v>9989.667896678968</v>
      </c>
      <c r="J23" s="23">
        <f>'WEEKLY COMPETITIVE REPORT'!J23</f>
        <v>952</v>
      </c>
      <c r="K23" s="23">
        <f>'WEEKLY COMPETITIVE REPORT'!K23</f>
        <v>1538</v>
      </c>
      <c r="L23" s="65">
        <f>'WEEKLY COMPETITIVE REPORT'!L23</f>
        <v>-35.726950354609926</v>
      </c>
      <c r="M23" s="15">
        <f t="shared" si="3"/>
        <v>802.5830258302583</v>
      </c>
      <c r="N23" s="38">
        <f>'WEEKLY COMPETITIVE REPORT'!N23</f>
        <v>8</v>
      </c>
      <c r="O23" s="15">
        <f>'WEEKLY COMPETITIVE REPORT'!O23/X4</f>
        <v>9275.276752767528</v>
      </c>
      <c r="P23" s="15">
        <f>'WEEKLY COMPETITIVE REPORT'!P23/X4</f>
        <v>14983.025830258302</v>
      </c>
      <c r="Q23" s="23">
        <f>'WEEKLY COMPETITIVE REPORT'!Q23</f>
        <v>1415</v>
      </c>
      <c r="R23" s="23">
        <f>'WEEKLY COMPETITIVE REPORT'!R23</f>
        <v>2440</v>
      </c>
      <c r="S23" s="65">
        <f>'WEEKLY COMPETITIVE REPORT'!S23</f>
        <v>-38.09476898827702</v>
      </c>
      <c r="T23" s="15">
        <f>'WEEKLY COMPETITIVE REPORT'!T23/X4</f>
        <v>361921.7712177122</v>
      </c>
      <c r="U23" s="15">
        <f t="shared" si="4"/>
        <v>1159.409594095941</v>
      </c>
      <c r="V23" s="26">
        <f t="shared" si="5"/>
        <v>371197.0479704797</v>
      </c>
      <c r="W23" s="23">
        <f>'WEEKLY COMPETITIVE REPORT'!W23</f>
        <v>61272</v>
      </c>
      <c r="X23" s="57">
        <f>'WEEKLY COMPETITIVE REPORT'!X23</f>
        <v>62687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ICE AGE 3: DAWN OF THE DINOSAURS</v>
      </c>
      <c r="D24" s="4" t="str">
        <f>'WEEKLY COMPETITIVE REPORT'!D24</f>
        <v>FOX</v>
      </c>
      <c r="E24" s="4" t="str">
        <f>'WEEKLY COMPETITIVE REPORT'!E24</f>
        <v>CF</v>
      </c>
      <c r="F24" s="38">
        <f>'WEEKLY COMPETITIVE REPORT'!F24</f>
        <v>12</v>
      </c>
      <c r="G24" s="38">
        <f>'WEEKLY COMPETITIVE REPORT'!G24</f>
        <v>21</v>
      </c>
      <c r="H24" s="15">
        <f>'WEEKLY COMPETITIVE REPORT'!H24/X4</f>
        <v>7610.332103321033</v>
      </c>
      <c r="I24" s="15">
        <f>'WEEKLY COMPETITIVE REPORT'!I24/X4</f>
        <v>6895.940959409594</v>
      </c>
      <c r="J24" s="23">
        <f>'WEEKLY COMPETITIVE REPORT'!J24</f>
        <v>1256</v>
      </c>
      <c r="K24" s="23">
        <f>'WEEKLY COMPETITIVE REPORT'!K24</f>
        <v>1074</v>
      </c>
      <c r="L24" s="65">
        <f>'WEEKLY COMPETITIVE REPORT'!L24</f>
        <v>10.359589041095887</v>
      </c>
      <c r="M24" s="15">
        <f t="shared" si="3"/>
        <v>362.3967668248111</v>
      </c>
      <c r="N24" s="38">
        <f>'WEEKLY COMPETITIVE REPORT'!N24</f>
        <v>21</v>
      </c>
      <c r="O24" s="15">
        <f>'WEEKLY COMPETITIVE REPORT'!O24/X4</f>
        <v>8534.317343173432</v>
      </c>
      <c r="P24" s="15">
        <f>'WEEKLY COMPETITIVE REPORT'!P24/X4</f>
        <v>8996.309963099631</v>
      </c>
      <c r="Q24" s="23">
        <f>'WEEKLY COMPETITIVE REPORT'!Q24</f>
        <v>1404</v>
      </c>
      <c r="R24" s="23">
        <f>'WEEKLY COMPETITIVE REPORT'!R24</f>
        <v>1417</v>
      </c>
      <c r="S24" s="65">
        <f>'WEEKLY COMPETITIVE REPORT'!S24</f>
        <v>-5.135356849876942</v>
      </c>
      <c r="T24" s="15">
        <f>'WEEKLY COMPETITIVE REPORT'!T24/X4</f>
        <v>1331261.992619926</v>
      </c>
      <c r="U24" s="15">
        <f t="shared" si="4"/>
        <v>406.39606396063965</v>
      </c>
      <c r="V24" s="26">
        <f t="shared" si="5"/>
        <v>1339796.3099630997</v>
      </c>
      <c r="W24" s="23">
        <f>'WEEKLY COMPETITIVE REPORT'!W24</f>
        <v>194757</v>
      </c>
      <c r="X24" s="57">
        <f>'WEEKLY COMPETITIVE REPORT'!X24</f>
        <v>196161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GHOSTS OF GIRLFRIENDS PAST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7</v>
      </c>
      <c r="G25" s="38">
        <f>'WEEKLY COMPETITIVE REPORT'!G25</f>
        <v>6</v>
      </c>
      <c r="H25" s="15">
        <f>'WEEKLY COMPETITIVE REPORT'!H25/X4</f>
        <v>2928.4132841328415</v>
      </c>
      <c r="I25" s="15">
        <f>'WEEKLY COMPETITIVE REPORT'!I25/X4</f>
        <v>7301.845018450184</v>
      </c>
      <c r="J25" s="23">
        <f>'WEEKLY COMPETITIVE REPORT'!J25</f>
        <v>457</v>
      </c>
      <c r="K25" s="23">
        <f>'WEEKLY COMPETITIVE REPORT'!K25</f>
        <v>1132</v>
      </c>
      <c r="L25" s="65">
        <f>'WEEKLY COMPETITIVE REPORT'!L25</f>
        <v>-59.894885789367294</v>
      </c>
      <c r="M25" s="15">
        <f t="shared" si="3"/>
        <v>488.0688806888069</v>
      </c>
      <c r="N25" s="38">
        <f>'WEEKLY COMPETITIVE REPORT'!N25</f>
        <v>6</v>
      </c>
      <c r="O25" s="15">
        <f>'WEEKLY COMPETITIVE REPORT'!O25/X4</f>
        <v>4529.889298892989</v>
      </c>
      <c r="P25" s="15">
        <f>'WEEKLY COMPETITIVE REPORT'!P25/X4</f>
        <v>10314.39114391144</v>
      </c>
      <c r="Q25" s="23">
        <f>'WEEKLY COMPETITIVE REPORT'!Q25</f>
        <v>732</v>
      </c>
      <c r="R25" s="23">
        <f>'WEEKLY COMPETITIVE REPORT'!R25</f>
        <v>1695</v>
      </c>
      <c r="S25" s="65">
        <f>'WEEKLY COMPETITIVE REPORT'!S25</f>
        <v>-56.08185460789926</v>
      </c>
      <c r="T25" s="15">
        <f>'WEEKLY COMPETITIVE REPORT'!T25/X4</f>
        <v>147960.14760147603</v>
      </c>
      <c r="U25" s="15">
        <f t="shared" si="4"/>
        <v>754.9815498154982</v>
      </c>
      <c r="V25" s="26">
        <f t="shared" si="5"/>
        <v>152490.036900369</v>
      </c>
      <c r="W25" s="23">
        <f>'WEEKLY COMPETITIVE REPORT'!W25</f>
        <v>24513</v>
      </c>
      <c r="X25" s="57">
        <f>'WEEKLY COMPETITIVE REPORT'!X25</f>
        <v>25245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THE BROTHERS BLOOM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1</v>
      </c>
      <c r="G26" s="38">
        <f>'WEEKLY COMPETITIVE REPORT'!G26</f>
        <v>2</v>
      </c>
      <c r="H26" s="15">
        <f>'WEEKLY COMPETITIVE REPORT'!H26/X4</f>
        <v>1818.4501845018451</v>
      </c>
      <c r="I26" s="15">
        <f>'WEEKLY COMPETITIVE REPORT'!I26/X4</f>
        <v>0</v>
      </c>
      <c r="J26" s="23">
        <f>'WEEKLY COMPETITIVE REPORT'!J26</f>
        <v>263</v>
      </c>
      <c r="K26" s="23">
        <f>'WEEKLY COMPETITIVE REPORT'!K26</f>
        <v>0</v>
      </c>
      <c r="L26" s="65">
        <f>'WEEKLY COMPETITIVE REPORT'!L26</f>
        <v>0</v>
      </c>
      <c r="M26" s="15">
        <f t="shared" si="3"/>
        <v>909.2250922509226</v>
      </c>
      <c r="N26" s="38">
        <f>'WEEKLY COMPETITIVE REPORT'!N26</f>
        <v>2</v>
      </c>
      <c r="O26" s="15">
        <f>'WEEKLY COMPETITIVE REPORT'!O26/X4</f>
        <v>3542.4354243542434</v>
      </c>
      <c r="P26" s="15">
        <f>'WEEKLY COMPETITIVE REPORT'!P26/X4</f>
        <v>0</v>
      </c>
      <c r="Q26" s="23">
        <f>'WEEKLY COMPETITIVE REPORT'!Q26</f>
        <v>560</v>
      </c>
      <c r="R26" s="23">
        <f>'WEEKLY COMPETITIVE REPORT'!R26</f>
        <v>0</v>
      </c>
      <c r="S26" s="65">
        <f>'WEEKLY COMPETITIVE REPORT'!S26</f>
        <v>0</v>
      </c>
      <c r="T26" s="15">
        <f>'WEEKLY COMPETITIVE REPORT'!T26/X4</f>
        <v>798.5239852398524</v>
      </c>
      <c r="U26" s="15">
        <f t="shared" si="4"/>
        <v>1771.2177121771217</v>
      </c>
      <c r="V26" s="26">
        <f t="shared" si="5"/>
        <v>4340.959409594096</v>
      </c>
      <c r="W26" s="23">
        <f>'WEEKLY COMPETITIVE REPORT'!W26</f>
        <v>137</v>
      </c>
      <c r="X26" s="57">
        <f>'WEEKLY COMPETITIVE REPORT'!X26</f>
        <v>697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HANGOVER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15</v>
      </c>
      <c r="G27" s="38">
        <f>'WEEKLY COMPETITIVE REPORT'!G27</f>
        <v>6</v>
      </c>
      <c r="H27" s="15">
        <f>'WEEKLY COMPETITIVE REPORT'!H27/X4</f>
        <v>1529.1512915129151</v>
      </c>
      <c r="I27" s="15">
        <f>'WEEKLY COMPETITIVE REPORT'!I27/X17</f>
        <v>0.039730975214846184</v>
      </c>
      <c r="J27" s="23">
        <f>'WEEKLY COMPETITIVE REPORT'!J27</f>
        <v>212</v>
      </c>
      <c r="K27" s="23">
        <f>'WEEKLY COMPETITIVE REPORT'!K27</f>
        <v>413</v>
      </c>
      <c r="L27" s="65">
        <f>'WEEKLY COMPETITIVE REPORT'!L27</f>
        <v>-45.87251828631139</v>
      </c>
      <c r="M27" s="15">
        <f t="shared" si="3"/>
        <v>254.85854858548586</v>
      </c>
      <c r="N27" s="38">
        <f>'WEEKLY COMPETITIVE REPORT'!N27</f>
        <v>6</v>
      </c>
      <c r="O27" s="15">
        <f>'WEEKLY COMPETITIVE REPORT'!O27/X4</f>
        <v>2897.416974169742</v>
      </c>
      <c r="P27" s="15">
        <f>'WEEKLY COMPETITIVE REPORT'!P27/X17</f>
        <v>0.055735458961265416</v>
      </c>
      <c r="Q27" s="23">
        <f>'WEEKLY COMPETITIVE REPORT'!Q27</f>
        <v>450</v>
      </c>
      <c r="R27" s="23">
        <f>'WEEKLY COMPETITIVE REPORT'!R27</f>
        <v>599</v>
      </c>
      <c r="S27" s="65">
        <f>'WEEKLY COMPETITIVE REPORT'!S27</f>
        <v>-26.89013035381751</v>
      </c>
      <c r="T27" s="15">
        <f>'WEEKLY COMPETITIVE REPORT'!T27/X17</f>
        <v>5.078693901274546</v>
      </c>
      <c r="U27" s="15">
        <f t="shared" si="4"/>
        <v>482.90282902829034</v>
      </c>
      <c r="V27" s="26">
        <f t="shared" si="5"/>
        <v>2902.4956680710166</v>
      </c>
      <c r="W27" s="23">
        <f>'WEEKLY COMPETITIVE REPORT'!W27</f>
        <v>60113</v>
      </c>
      <c r="X27" s="57">
        <f>'WEEKLY COMPETITIVE REPORT'!X27</f>
        <v>60563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HARRY POTTER AND THE HALF BLOOD PRINCE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10</v>
      </c>
      <c r="G28" s="38">
        <f>'WEEKLY COMPETITIVE REPORT'!G28</f>
        <v>10</v>
      </c>
      <c r="H28" s="15">
        <f>'WEEKLY COMPETITIVE REPORT'!H28/X4</f>
        <v>2100.369003690037</v>
      </c>
      <c r="I28" s="15">
        <f>'WEEKLY COMPETITIVE REPORT'!I28/X17</f>
        <v>0.05085730892182505</v>
      </c>
      <c r="J28" s="23">
        <f>'WEEKLY COMPETITIVE REPORT'!J28</f>
        <v>329</v>
      </c>
      <c r="K28" s="23">
        <f>'WEEKLY COMPETITIVE REPORT'!K28</f>
        <v>593</v>
      </c>
      <c r="L28" s="65">
        <f>'WEEKLY COMPETITIVE REPORT'!L28</f>
        <v>-41.91836734693878</v>
      </c>
      <c r="M28" s="15">
        <f t="shared" si="3"/>
        <v>210.03690036900372</v>
      </c>
      <c r="N28" s="38">
        <f>'WEEKLY COMPETITIVE REPORT'!N28</f>
        <v>10</v>
      </c>
      <c r="O28" s="15">
        <f>'WEEKLY COMPETITIVE REPORT'!O28/X4</f>
        <v>2554.981549815498</v>
      </c>
      <c r="P28" s="15">
        <f>'WEEKLY COMPETITIVE REPORT'!P28/X17</f>
        <v>0.08446464898077802</v>
      </c>
      <c r="Q28" s="23">
        <f>'WEEKLY COMPETITIVE REPORT'!Q28</f>
        <v>398</v>
      </c>
      <c r="R28" s="23">
        <f>'WEEKLY COMPETITIVE REPORT'!R28</f>
        <v>1058</v>
      </c>
      <c r="S28" s="65">
        <f>'WEEKLY COMPETITIVE REPORT'!S28</f>
        <v>-57.45883509461785</v>
      </c>
      <c r="T28" s="15">
        <f>'WEEKLY COMPETITIVE REPORT'!T28/X17</f>
        <v>5.090359945198655</v>
      </c>
      <c r="U28" s="15">
        <f t="shared" si="4"/>
        <v>255.49815498154982</v>
      </c>
      <c r="V28" s="26">
        <f t="shared" si="5"/>
        <v>2560.0719097606966</v>
      </c>
      <c r="W28" s="23">
        <f>'WEEKLY COMPETITIVE REPORT'!W28</f>
        <v>62687</v>
      </c>
      <c r="X28" s="57">
        <f>'WEEKLY COMPETITIVE REPORT'!X28</f>
        <v>63085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GENOVA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3</v>
      </c>
      <c r="G29" s="38">
        <f>'WEEKLY COMPETITIVE REPORT'!G29</f>
        <v>1</v>
      </c>
      <c r="H29" s="15">
        <f>'WEEKLY COMPETITIVE REPORT'!H29/X4</f>
        <v>676.0147601476015</v>
      </c>
      <c r="I29" s="15">
        <f>'WEEKLY COMPETITIVE REPORT'!I29/X17</f>
        <v>0.01855772823514759</v>
      </c>
      <c r="J29" s="23">
        <f>'WEEKLY COMPETITIVE REPORT'!J29</f>
        <v>96</v>
      </c>
      <c r="K29" s="23">
        <f>'WEEKLY COMPETITIVE REPORT'!K29</f>
        <v>194</v>
      </c>
      <c r="L29" s="65">
        <f>'WEEKLY COMPETITIVE REPORT'!L29</f>
        <v>-48.76957494407159</v>
      </c>
      <c r="M29" s="15">
        <f t="shared" si="3"/>
        <v>676.0147601476015</v>
      </c>
      <c r="N29" s="38">
        <f>'WEEKLY COMPETITIVE REPORT'!N29</f>
        <v>1</v>
      </c>
      <c r="O29" s="15">
        <f>'WEEKLY COMPETITIVE REPORT'!O29/X4</f>
        <v>1278.228782287823</v>
      </c>
      <c r="P29" s="15">
        <f>'WEEKLY COMPETITIVE REPORT'!P29/X17</f>
        <v>0.03721924689666625</v>
      </c>
      <c r="Q29" s="23">
        <f>'WEEKLY COMPETITIVE REPORT'!Q29</f>
        <v>188</v>
      </c>
      <c r="R29" s="23">
        <f>'WEEKLY COMPETITIVE REPORT'!R29</f>
        <v>396</v>
      </c>
      <c r="S29" s="65">
        <f>'WEEKLY COMPETITIVE REPORT'!S29</f>
        <v>-51.7010596765198</v>
      </c>
      <c r="T29" s="15">
        <f>'WEEKLY COMPETITIVE REPORT'!T29/X4</f>
        <v>6929.889298892989</v>
      </c>
      <c r="U29" s="15">
        <f t="shared" si="4"/>
        <v>1278.228782287823</v>
      </c>
      <c r="V29" s="26">
        <f t="shared" si="5"/>
        <v>8208.118081180812</v>
      </c>
      <c r="W29" s="23">
        <f>'WEEKLY COMPETITIVE REPORT'!W29</f>
        <v>1284</v>
      </c>
      <c r="X29" s="57">
        <f>'WEEKLY COMPETITIVE REPORT'!X29</f>
        <v>1472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BRUNO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11</v>
      </c>
      <c r="G30" s="38">
        <f>'WEEKLY COMPETITIVE REPORT'!G30</f>
        <v>10</v>
      </c>
      <c r="H30" s="15">
        <f>'WEEKLY COMPETITIVE REPORT'!H30/X4</f>
        <v>475.2767527675277</v>
      </c>
      <c r="I30" s="15">
        <f>'WEEKLY COMPETITIVE REPORT'!I30/X17</f>
        <v>0.01878606717316395</v>
      </c>
      <c r="J30" s="23">
        <f>'WEEKLY COMPETITIVE REPORT'!J30</f>
        <v>105</v>
      </c>
      <c r="K30" s="23">
        <f>'WEEKLY COMPETITIVE REPORT'!K30</f>
        <v>212</v>
      </c>
      <c r="L30" s="65">
        <f>'WEEKLY COMPETITIVE REPORT'!L30</f>
        <v>-64.41988950276243</v>
      </c>
      <c r="M30" s="15">
        <f t="shared" si="3"/>
        <v>47.52767527675277</v>
      </c>
      <c r="N30" s="38">
        <f>'WEEKLY COMPETITIVE REPORT'!N30</f>
        <v>10</v>
      </c>
      <c r="O30" s="15">
        <f>'WEEKLY COMPETITIVE REPORT'!O30/X4</f>
        <v>736.5313653136532</v>
      </c>
      <c r="P30" s="15">
        <f>'WEEKLY COMPETITIVE REPORT'!P30/X17</f>
        <v>0.02424544360028231</v>
      </c>
      <c r="Q30" s="23">
        <f>'WEEKLY COMPETITIVE REPORT'!Q30</f>
        <v>158</v>
      </c>
      <c r="R30" s="23">
        <f>'WEEKLY COMPETITIVE REPORT'!R30</f>
        <v>274</v>
      </c>
      <c r="S30" s="65">
        <f>'WEEKLY COMPETITIVE REPORT'!S30</f>
        <v>-57.27739726027397</v>
      </c>
      <c r="T30" s="15">
        <f>'WEEKLY COMPETITIVE REPORT'!T30/X4</f>
        <v>396355.71955719555</v>
      </c>
      <c r="U30" s="15">
        <f t="shared" si="4"/>
        <v>73.65313653136532</v>
      </c>
      <c r="V30" s="26">
        <f t="shared" si="5"/>
        <v>397092.2509225092</v>
      </c>
      <c r="W30" s="23">
        <f>'WEEKLY COMPETITIVE REPORT'!W30</f>
        <v>69753</v>
      </c>
      <c r="X30" s="57">
        <f>'WEEKLY COMPETITIVE REPORT'!X30</f>
        <v>69911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129</v>
      </c>
      <c r="H34" s="33">
        <f>SUM(H14:H33)</f>
        <v>141707.7490774908</v>
      </c>
      <c r="I34" s="32">
        <f>SUM(I14:I33)</f>
        <v>183232.6002568028</v>
      </c>
      <c r="J34" s="32">
        <f>SUM(J14:J33)</f>
        <v>20007</v>
      </c>
      <c r="K34" s="32">
        <f>SUM(K14:K33)</f>
        <v>26848</v>
      </c>
      <c r="L34" s="65">
        <f>'WEEKLY COMPETITIVE REPORT'!L34</f>
        <v>-26.809428697760225</v>
      </c>
      <c r="M34" s="33">
        <f>H34/G34</f>
        <v>1098.5096827712464</v>
      </c>
      <c r="N34" s="41">
        <f>'WEEKLY COMPETITIVE REPORT'!N34</f>
        <v>129</v>
      </c>
      <c r="O34" s="32">
        <f>SUM(O14:O33)</f>
        <v>227468.63468634692</v>
      </c>
      <c r="P34" s="32">
        <f>SUM(P14:P33)</f>
        <v>282705.73672014906</v>
      </c>
      <c r="Q34" s="32">
        <f>SUM(Q14:Q33)</f>
        <v>34520</v>
      </c>
      <c r="R34" s="32">
        <f>SUM(R14:R33)</f>
        <v>44700</v>
      </c>
      <c r="S34" s="66">
        <f>O34/P34-100%</f>
        <v>-0.19538726972661846</v>
      </c>
      <c r="T34" s="32">
        <f>SUM(T14:T33)</f>
        <v>3244945.9624117794</v>
      </c>
      <c r="U34" s="33">
        <f>O34/N34</f>
        <v>1763.3227495065653</v>
      </c>
      <c r="V34" s="32">
        <f>SUM(V14:V33)</f>
        <v>3472414.5970981265</v>
      </c>
      <c r="W34" s="32">
        <f>SUM(W14:W33)</f>
        <v>625155</v>
      </c>
      <c r="X34" s="36">
        <f>SUM(X14:X33)</f>
        <v>659675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2009-09-24T12:16:28Z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  <property fmtid="{D5CDD505-2E9C-101B-9397-08002B2CF9AE}" pid="3" name="_SharedFileInd">
    <vt:lpwstr/>
  </property>
</Properties>
</file>