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960" windowWidth="17790" windowHeight="10290" tabRatio="598" activeTab="0"/>
  </bookViews>
  <sheets>
    <sheet name="WEEKLY COMPETITIVE REPORT" sheetId="1" r:id="rId1"/>
    <sheet name="in $ US" sheetId="2" r:id="rId2"/>
  </sheets>
  <definedNames/>
  <calcPr fullCalcOnLoad="1"/>
</workbook>
</file>

<file path=xl/sharedStrings.xml><?xml version="1.0" encoding="utf-8"?>
<sst xmlns="http://schemas.openxmlformats.org/spreadsheetml/2006/main" count="241" uniqueCount="79">
  <si>
    <t xml:space="preserve"> </t>
  </si>
  <si>
    <r>
      <t xml:space="preserve">TERRITORY :  </t>
    </r>
    <r>
      <rPr>
        <b/>
        <sz val="8"/>
        <rFont val="Arial"/>
        <family val="2"/>
      </rPr>
      <t>SLOVENIA</t>
    </r>
  </si>
  <si>
    <t>WEEKEND OF</t>
  </si>
  <si>
    <t xml:space="preserve">               US  $  =</t>
  </si>
  <si>
    <t>WEEK  OF</t>
  </si>
  <si>
    <t>DATE PREPARED</t>
  </si>
  <si>
    <t xml:space="preserve">Week </t>
  </si>
  <si>
    <t>FOR PRINT</t>
  </si>
  <si>
    <t>TO:</t>
  </si>
  <si>
    <t>FORMAT</t>
  </si>
  <si>
    <t>CENEX d.o.o.</t>
  </si>
  <si>
    <t>COLUMN</t>
  </si>
  <si>
    <t>HIDE</t>
  </si>
  <si>
    <t>THIS</t>
  </si>
  <si>
    <t>LAST</t>
  </si>
  <si>
    <t>WK</t>
  </si>
  <si>
    <t>NO.</t>
  </si>
  <si>
    <t>%</t>
  </si>
  <si>
    <t>LAST  WK</t>
  </si>
  <si>
    <t>CUM.</t>
  </si>
  <si>
    <t>CUM. LAST WK</t>
  </si>
  <si>
    <t>FILM</t>
  </si>
  <si>
    <t>DISTR.</t>
  </si>
  <si>
    <t>SCR.</t>
  </si>
  <si>
    <t>B.O.</t>
  </si>
  <si>
    <t>ADMISS.</t>
  </si>
  <si>
    <t>INC / DEC</t>
  </si>
  <si>
    <t>CUM.  B.O.</t>
  </si>
  <si>
    <t>ALL SLOVENIAN DISTRIBUTORS</t>
  </si>
  <si>
    <t>FROM:</t>
  </si>
  <si>
    <t>Janko CRETNIK jr.</t>
  </si>
  <si>
    <t>LAST  WE</t>
  </si>
  <si>
    <t>WEEK</t>
  </si>
  <si>
    <t>WEEKEND</t>
  </si>
  <si>
    <t>LAST  WEEK</t>
  </si>
  <si>
    <t>LOCAL</t>
  </si>
  <si>
    <t>Karantanija</t>
  </si>
  <si>
    <t>T O T A L</t>
  </si>
  <si>
    <t xml:space="preserve">         WEEKLY  COMPETITIVE  REPORT</t>
  </si>
  <si>
    <t xml:space="preserve">          SLOVENIA  -   TOP   FILMS</t>
  </si>
  <si>
    <t>PRINT</t>
  </si>
  <si>
    <t>AVERAGE</t>
  </si>
  <si>
    <t>CF</t>
  </si>
  <si>
    <t>WB</t>
  </si>
  <si>
    <t>Blitz</t>
  </si>
  <si>
    <t>FOX</t>
  </si>
  <si>
    <t>INDEP</t>
  </si>
  <si>
    <t>Cinemania</t>
  </si>
  <si>
    <t>All amounts in Euro (L.C.)</t>
  </si>
  <si>
    <t>All amounts in $ US</t>
  </si>
  <si>
    <t>WDI</t>
  </si>
  <si>
    <t>CENEX</t>
  </si>
  <si>
    <t>UNI</t>
  </si>
  <si>
    <t>HANGOVER</t>
  </si>
  <si>
    <t>ICE AGE 3: DAWN OF THE DINOSAURS</t>
  </si>
  <si>
    <t>BRUNO</t>
  </si>
  <si>
    <t>HARRY POTTER AND THE HALF BLOOD PRINCE</t>
  </si>
  <si>
    <t>THE PROPOSAL</t>
  </si>
  <si>
    <t>New</t>
  </si>
  <si>
    <t>GHOSTS OF GIRLFRIENDS PAST</t>
  </si>
  <si>
    <t>G-FORCE</t>
  </si>
  <si>
    <t>INGLOURIOUS BASTERDS</t>
  </si>
  <si>
    <t>GARFIELD'S FUN FEST</t>
  </si>
  <si>
    <t>Kolosej</t>
  </si>
  <si>
    <t>COCO AVANT CHANEL</t>
  </si>
  <si>
    <t>THE FINAL DESTINATION</t>
  </si>
  <si>
    <t>UGLY TRUTH</t>
  </si>
  <si>
    <t>SONY</t>
  </si>
  <si>
    <t>GENOVA</t>
  </si>
  <si>
    <t>PUBLIC ENEMIES</t>
  </si>
  <si>
    <t>DISTRICT 9</t>
  </si>
  <si>
    <t>FUNNY PEOPLE</t>
  </si>
  <si>
    <t>THE BROTHERS BLOOM</t>
  </si>
  <si>
    <t>25 - Sep</t>
  </si>
  <si>
    <t>27 - Sep</t>
  </si>
  <si>
    <t>24 - Sep</t>
  </si>
  <si>
    <t>30 - Sep</t>
  </si>
  <si>
    <t>REVANCHE</t>
  </si>
  <si>
    <t>UP</t>
  </si>
</sst>
</file>

<file path=xl/styles.xml><?xml version="1.0" encoding="utf-8"?>
<styleSheet xmlns="http://schemas.openxmlformats.org/spreadsheetml/2006/main">
  <numFmts count="5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Kn&quot;\ #,##0;\-&quot;Kn&quot;\ #,##0"/>
    <numFmt numFmtId="181" formatCode="&quot;Kn&quot;\ #,##0;[Red]\-&quot;Kn&quot;\ #,##0"/>
    <numFmt numFmtId="182" formatCode="&quot;Kn&quot;\ #,##0.00;\-&quot;Kn&quot;\ #,##0.00"/>
    <numFmt numFmtId="183" formatCode="&quot;Kn&quot;\ #,##0.00;[Red]\-&quot;Kn&quot;\ #,##0.00"/>
    <numFmt numFmtId="184" formatCode="_-&quot;Kn&quot;\ * #,##0_-;\-&quot;Kn&quot;\ * #,##0_-;_-&quot;Kn&quot;\ * &quot;-&quot;_-;_-@_-"/>
    <numFmt numFmtId="185" formatCode="_-&quot;Kn&quot;\ * #,##0.00_-;\-&quot;Kn&quot;\ * #,##0.00_-;_-&quot;Kn&quot;\ * &quot;-&quot;??_-;_-@_-"/>
    <numFmt numFmtId="186" formatCode="#,##0\ &quot;HRK&quot;;\-#,##0\ &quot;HRK&quot;"/>
    <numFmt numFmtId="187" formatCode="#,##0\ &quot;HRK&quot;;[Red]\-#,##0\ &quot;HRK&quot;"/>
    <numFmt numFmtId="188" formatCode="#,##0.00\ &quot;HRK&quot;;\-#,##0.00\ &quot;HRK&quot;"/>
    <numFmt numFmtId="189" formatCode="#,##0.00\ &quot;HRK&quot;;[Red]\-#,##0.00\ &quot;HRK&quot;"/>
    <numFmt numFmtId="190" formatCode="_-* #,##0\ &quot;HRK&quot;_-;\-* #,##0\ &quot;HRK&quot;_-;_-* &quot;-&quot;\ &quot;HRK&quot;_-;_-@_-"/>
    <numFmt numFmtId="191" formatCode="_-* #,##0\ _H_R_K_-;\-* #,##0\ _H_R_K_-;_-* &quot;-&quot;\ _H_R_K_-;_-@_-"/>
    <numFmt numFmtId="192" formatCode="_-* #,##0.00\ &quot;HRK&quot;_-;\-* #,##0.00\ &quot;HRK&quot;_-;_-* &quot;-&quot;??\ &quot;HRK&quot;_-;_-@_-"/>
    <numFmt numFmtId="193" formatCode="_-* #,##0.00\ _H_R_K_-;\-* #,##0.00\ _H_R_K_-;_-* &quot;-&quot;??\ _H_R_K_-;_-@_-"/>
    <numFmt numFmtId="194" formatCode="dd/\ mmm/\ yy"/>
    <numFmt numFmtId="195" formatCode="_(* #,##0.00_);_(* \(#,##0.00\);_(* &quot;-&quot;_);_(@_)"/>
    <numFmt numFmtId="196" formatCode="_(* #,##0_);_(* \(#,##0\);_(* &quot;-&quot;_);_(@_)"/>
    <numFmt numFmtId="197" formatCode="&quot;True&quot;;&quot;True&quot;;&quot;False&quot;"/>
    <numFmt numFmtId="198" formatCode="&quot;On&quot;;&quot;On&quot;;&quot;Off&quot;"/>
    <numFmt numFmtId="199" formatCode="#,##0\ _S_I_T"/>
    <numFmt numFmtId="200" formatCode="_(* #,##0.00_);_(* \(#,##0.00\);_(* &quot;-&quot;??_);_(@_)"/>
    <numFmt numFmtId="201" formatCode="#.000;\-#.000"/>
    <numFmt numFmtId="202" formatCode="_-* #,##0\ _S_I_T_-;\-* #,##0\ _S_I_T_-;_-* &quot;-&quot;??\ _S_I_T_-;_-@_-"/>
    <numFmt numFmtId="203" formatCode="_(&quot;$&quot;* #,##0.00_);_(&quot;$&quot;* \(#,##0.00\);_(&quot;$&quot;* &quot;-&quot;??_);_(@_)"/>
    <numFmt numFmtId="204" formatCode="_(&quot;$&quot;* #,##0_);_(&quot;$&quot;* \(#,##0\);_(&quot;$&quot;* &quot;-&quot;_);_(@_)"/>
    <numFmt numFmtId="205" formatCode="#,##0.00&quot;Sk&quot;_);[Red]\(#,##0.00&quot;Sk&quot;\)"/>
    <numFmt numFmtId="206" formatCode="#,##0&quot;Sk&quot;_);[Red]\(#,##0&quot;Sk&quot;\)"/>
    <numFmt numFmtId="207" formatCode="#,##0.00\ [$SIT-424];\-#,##0.00\ [$SIT-424]"/>
    <numFmt numFmtId="208" formatCode="0.0000"/>
  </numFmts>
  <fonts count="3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Carmina Md BT"/>
      <family val="1"/>
    </font>
    <font>
      <sz val="8"/>
      <name val="Arial CE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RO_Swiss_Con-Normal"/>
      <family val="0"/>
    </font>
    <font>
      <sz val="7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7" borderId="0" applyNumberFormat="0" applyBorder="0" applyAlignment="0" applyProtection="0"/>
    <xf numFmtId="0" fontId="0" fillId="4" borderId="7" applyNumberFormat="0" applyFont="0" applyAlignment="0" applyProtection="0"/>
    <xf numFmtId="0" fontId="11" fillId="0" borderId="0" applyNumberFormat="0" applyFill="0" applyBorder="0" applyAlignment="0" applyProtection="0"/>
    <xf numFmtId="0" fontId="28" fillId="16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3" fontId="12" fillId="0" borderId="0" xfId="0" applyNumberFormat="1" applyFont="1" applyBorder="1" applyAlignment="1">
      <alignment horizontal="right"/>
    </xf>
    <xf numFmtId="9" fontId="0" fillId="0" borderId="0" xfId="57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6" fillId="0" borderId="13" xfId="0" applyNumberFormat="1" applyFont="1" applyFill="1" applyBorder="1" applyAlignment="1">
      <alignment horizontal="right"/>
    </xf>
    <xf numFmtId="3" fontId="6" fillId="0" borderId="17" xfId="0" applyNumberFormat="1" applyFont="1" applyBorder="1" applyAlignment="1" applyProtection="1">
      <alignment horizontal="right"/>
      <protection locked="0"/>
    </xf>
    <xf numFmtId="16" fontId="5" fillId="0" borderId="0" xfId="0" applyNumberFormat="1" applyFont="1" applyBorder="1" applyAlignment="1">
      <alignment/>
    </xf>
    <xf numFmtId="194" fontId="5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6" fillId="0" borderId="18" xfId="0" applyNumberFormat="1" applyFont="1" applyBorder="1" applyAlignment="1">
      <alignment/>
    </xf>
    <xf numFmtId="3" fontId="6" fillId="0" borderId="18" xfId="0" applyNumberFormat="1" applyFont="1" applyFill="1" applyBorder="1" applyAlignment="1">
      <alignment horizontal="right"/>
    </xf>
    <xf numFmtId="0" fontId="6" fillId="0" borderId="19" xfId="0" applyFont="1" applyBorder="1" applyAlignment="1">
      <alignment/>
    </xf>
    <xf numFmtId="0" fontId="6" fillId="0" borderId="18" xfId="0" applyFont="1" applyBorder="1" applyAlignment="1">
      <alignment/>
    </xf>
    <xf numFmtId="3" fontId="6" fillId="0" borderId="2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3" fontId="4" fillId="0" borderId="21" xfId="0" applyNumberFormat="1" applyFont="1" applyBorder="1" applyAlignment="1">
      <alignment horizontal="right"/>
    </xf>
    <xf numFmtId="0" fontId="6" fillId="0" borderId="18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" fontId="4" fillId="0" borderId="0" xfId="0" applyNumberFormat="1" applyFont="1" applyBorder="1" applyAlignment="1">
      <alignment horizontal="left"/>
    </xf>
    <xf numFmtId="0" fontId="14" fillId="0" borderId="0" xfId="0" applyFont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3" fontId="5" fillId="0" borderId="23" xfId="0" applyNumberFormat="1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3" fontId="5" fillId="0" borderId="27" xfId="0" applyNumberFormat="1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3" fontId="6" fillId="0" borderId="29" xfId="0" applyNumberFormat="1" applyFont="1" applyBorder="1" applyAlignment="1">
      <alignment horizontal="right"/>
    </xf>
    <xf numFmtId="0" fontId="5" fillId="0" borderId="30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31" xfId="0" applyFont="1" applyBorder="1" applyAlignment="1">
      <alignment/>
    </xf>
    <xf numFmtId="0" fontId="5" fillId="0" borderId="16" xfId="0" applyFont="1" applyBorder="1" applyAlignment="1">
      <alignment/>
    </xf>
    <xf numFmtId="16" fontId="5" fillId="0" borderId="32" xfId="0" applyNumberFormat="1" applyFont="1" applyBorder="1" applyAlignment="1">
      <alignment/>
    </xf>
    <xf numFmtId="16" fontId="5" fillId="0" borderId="33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10" fontId="6" fillId="0" borderId="18" xfId="0" applyNumberFormat="1" applyFont="1" applyFill="1" applyBorder="1" applyAlignment="1">
      <alignment horizontal="right"/>
    </xf>
    <xf numFmtId="4" fontId="6" fillId="0" borderId="17" xfId="0" applyNumberFormat="1" applyFont="1" applyFill="1" applyBorder="1" applyAlignment="1">
      <alignment horizontal="right"/>
    </xf>
    <xf numFmtId="0" fontId="5" fillId="0" borderId="15" xfId="0" applyFont="1" applyBorder="1" applyAlignment="1">
      <alignment/>
    </xf>
    <xf numFmtId="0" fontId="5" fillId="0" borderId="12" xfId="0" applyFont="1" applyBorder="1" applyAlignment="1">
      <alignment/>
    </xf>
    <xf numFmtId="4" fontId="6" fillId="0" borderId="30" xfId="0" applyNumberFormat="1" applyFont="1" applyFill="1" applyBorder="1" applyAlignment="1">
      <alignment horizontal="right"/>
    </xf>
    <xf numFmtId="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208" fontId="5" fillId="0" borderId="34" xfId="0" applyNumberFormat="1" applyFont="1" applyBorder="1" applyAlignment="1">
      <alignment horizontal="left"/>
    </xf>
    <xf numFmtId="0" fontId="5" fillId="0" borderId="25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right"/>
    </xf>
    <xf numFmtId="3" fontId="6" fillId="0" borderId="13" xfId="0" applyNumberFormat="1" applyFont="1" applyFill="1" applyBorder="1" applyAlignment="1" applyProtection="1">
      <alignment horizontal="right"/>
      <protection locked="0"/>
    </xf>
    <xf numFmtId="3" fontId="6" fillId="0" borderId="35" xfId="0" applyNumberFormat="1" applyFont="1" applyFill="1" applyBorder="1" applyAlignment="1" applyProtection="1">
      <alignment horizontal="right"/>
      <protection locked="0"/>
    </xf>
    <xf numFmtId="3" fontId="6" fillId="0" borderId="17" xfId="0" applyNumberFormat="1" applyFont="1" applyFill="1" applyBorder="1" applyAlignment="1" applyProtection="1">
      <alignment horizontal="right"/>
      <protection locked="0"/>
    </xf>
    <xf numFmtId="3" fontId="6" fillId="0" borderId="36" xfId="0" applyNumberFormat="1" applyFont="1" applyBorder="1" applyAlignment="1" applyProtection="1">
      <alignment horizontal="right"/>
      <protection locked="0"/>
    </xf>
    <xf numFmtId="3" fontId="6" fillId="0" borderId="36" xfId="0" applyNumberFormat="1" applyFont="1" applyBorder="1" applyAlignment="1">
      <alignment/>
    </xf>
    <xf numFmtId="3" fontId="6" fillId="0" borderId="18" xfId="0" applyNumberFormat="1" applyFont="1" applyFill="1" applyBorder="1" applyAlignment="1" applyProtection="1">
      <alignment horizontal="right"/>
      <protection locked="0"/>
    </xf>
    <xf numFmtId="3" fontId="6" fillId="0" borderId="13" xfId="0" applyNumberFormat="1" applyFont="1" applyBorder="1" applyAlignment="1">
      <alignment horizontal="right"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16" fontId="5" fillId="0" borderId="12" xfId="0" applyNumberFormat="1" applyFont="1" applyBorder="1" applyAlignment="1" quotePrefix="1">
      <alignment/>
    </xf>
    <xf numFmtId="16" fontId="5" fillId="0" borderId="15" xfId="0" applyNumberFormat="1" applyFont="1" applyBorder="1" applyAlignment="1" quotePrefix="1">
      <alignment/>
    </xf>
    <xf numFmtId="16" fontId="5" fillId="0" borderId="32" xfId="0" applyNumberFormat="1" applyFont="1" applyBorder="1" applyAlignment="1" quotePrefix="1">
      <alignment/>
    </xf>
    <xf numFmtId="16" fontId="5" fillId="0" borderId="33" xfId="0" applyNumberFormat="1" applyFont="1" applyBorder="1" applyAlignment="1" quotePrefix="1">
      <alignment/>
    </xf>
    <xf numFmtId="3" fontId="6" fillId="0" borderId="10" xfId="0" applyNumberFormat="1" applyFont="1" applyBorder="1" applyAlignment="1" quotePrefix="1">
      <alignment horizontal="right"/>
    </xf>
    <xf numFmtId="3" fontId="6" fillId="0" borderId="13" xfId="0" applyNumberFormat="1" applyFont="1" applyBorder="1" applyAlignment="1" quotePrefix="1">
      <alignment horizontal="right"/>
    </xf>
    <xf numFmtId="3" fontId="6" fillId="0" borderId="13" xfId="0" applyNumberFormat="1" applyFont="1" applyFill="1" applyBorder="1" applyAlignment="1" applyProtection="1">
      <alignment horizontal="right"/>
      <protection locked="0"/>
    </xf>
    <xf numFmtId="3" fontId="6" fillId="0" borderId="10" xfId="0" applyNumberFormat="1" applyFont="1" applyFill="1" applyBorder="1" applyAlignment="1" quotePrefix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te" xfId="54"/>
    <cellStyle name="Followed Hyperlink" xfId="55"/>
    <cellStyle name="Output" xfId="56"/>
    <cellStyle name="Percent" xfId="57"/>
    <cellStyle name="Title" xfId="58"/>
    <cellStyle name="Total" xfId="59"/>
    <cellStyle name="Currency" xfId="60"/>
    <cellStyle name="Currency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X40"/>
  <sheetViews>
    <sheetView showGridLines="0" tabSelected="1" zoomScalePageLayoutView="0" workbookViewId="0" topLeftCell="A1">
      <selection activeCell="D7" sqref="D7"/>
    </sheetView>
  </sheetViews>
  <sheetFormatPr defaultColWidth="9.140625" defaultRowHeight="12.75"/>
  <cols>
    <col min="1" max="2" width="4.7109375" style="0" customWidth="1"/>
    <col min="3" max="3" width="28.57421875" style="0" customWidth="1"/>
    <col min="4" max="4" width="8.57421875" style="0" customWidth="1"/>
    <col min="5" max="5" width="9.28125" style="0" customWidth="1"/>
    <col min="6" max="6" width="4.421875" style="0" customWidth="1"/>
    <col min="7" max="7" width="4.7109375" style="0" customWidth="1"/>
    <col min="8" max="8" width="9.7109375" style="0" customWidth="1"/>
    <col min="9" max="9" width="10.8515625" style="0" hidden="1" customWidth="1"/>
    <col min="10" max="10" width="7.7109375" style="0" customWidth="1"/>
    <col min="11" max="11" width="9.8515625" style="0" hidden="1" customWidth="1"/>
    <col min="12" max="12" width="7.28125" style="0" customWidth="1"/>
    <col min="13" max="13" width="8.7109375" style="0" customWidth="1"/>
    <col min="14" max="14" width="4.57421875" style="0" customWidth="1"/>
    <col min="15" max="15" width="10.7109375" style="0" customWidth="1"/>
    <col min="16" max="16" width="10.7109375" style="0" hidden="1" customWidth="1"/>
    <col min="17" max="17" width="8.7109375" style="0" customWidth="1"/>
    <col min="18" max="18" width="9.7109375" style="0" hidden="1" customWidth="1"/>
    <col min="19" max="19" width="7.28125" style="0" customWidth="1"/>
    <col min="20" max="20" width="11.7109375" style="29" hidden="1" customWidth="1"/>
    <col min="21" max="21" width="9.7109375" style="29" customWidth="1"/>
    <col min="22" max="22" width="11.7109375" style="0" customWidth="1"/>
    <col min="23" max="23" width="11.7109375" style="0" hidden="1" customWidth="1"/>
    <col min="24" max="24" width="9.7109375" style="0" customWidth="1"/>
  </cols>
  <sheetData>
    <row r="1" spans="1:24" ht="15.75">
      <c r="A1" s="1"/>
      <c r="B1" s="1"/>
      <c r="C1" s="1"/>
      <c r="D1" s="1"/>
      <c r="E1" s="1"/>
      <c r="F1" s="1"/>
      <c r="G1" s="1"/>
      <c r="H1" s="46" t="s">
        <v>39</v>
      </c>
      <c r="I1" s="1"/>
      <c r="J1" s="46"/>
      <c r="K1" s="5"/>
      <c r="L1" s="1"/>
      <c r="M1" s="1"/>
      <c r="N1" s="1"/>
      <c r="P1" s="1"/>
      <c r="Q1" s="1"/>
      <c r="R1" s="1"/>
      <c r="S1" s="1"/>
      <c r="V1" s="1"/>
      <c r="W1" s="1"/>
      <c r="X1" s="1"/>
    </row>
    <row r="2" spans="1:24" ht="14.25">
      <c r="A2" s="1"/>
      <c r="B2" s="1"/>
      <c r="C2" s="1"/>
      <c r="D2" s="1"/>
      <c r="E2" s="1"/>
      <c r="F2" s="1"/>
      <c r="G2" s="1"/>
      <c r="H2" s="6" t="s">
        <v>38</v>
      </c>
      <c r="I2" s="1"/>
      <c r="J2" s="6"/>
      <c r="K2" s="6"/>
      <c r="L2" s="1"/>
      <c r="M2" s="1"/>
      <c r="N2" s="1"/>
      <c r="O2" s="1"/>
      <c r="P2" s="1"/>
      <c r="Q2" s="1"/>
      <c r="R2" s="1"/>
      <c r="S2" s="1"/>
      <c r="V2" s="1"/>
      <c r="W2" s="1"/>
      <c r="X2" s="1"/>
    </row>
    <row r="3" spans="1:24" ht="12.75">
      <c r="A3" s="1"/>
      <c r="B3" s="1"/>
      <c r="C3" s="1"/>
      <c r="D3" s="1"/>
      <c r="E3" s="1"/>
      <c r="F3" s="1"/>
      <c r="G3" s="1"/>
      <c r="H3" s="1"/>
      <c r="I3" s="1"/>
      <c r="J3" s="13" t="s">
        <v>0</v>
      </c>
      <c r="K3" s="13"/>
      <c r="L3" s="1"/>
      <c r="M3" s="1"/>
      <c r="N3" s="1"/>
      <c r="O3" s="1"/>
      <c r="P3" s="1"/>
      <c r="Q3" s="1"/>
      <c r="R3" s="1"/>
      <c r="S3" s="1"/>
      <c r="V3" s="1"/>
      <c r="W3" s="1"/>
      <c r="X3" s="1"/>
    </row>
    <row r="4" spans="1:24" s="2" customFormat="1" ht="11.25">
      <c r="A4" s="9"/>
      <c r="B4" s="9"/>
      <c r="C4" s="19" t="s">
        <v>1</v>
      </c>
      <c r="D4" s="7"/>
      <c r="E4" s="9"/>
      <c r="F4" s="20" t="s">
        <v>2</v>
      </c>
      <c r="G4" s="21"/>
      <c r="H4" s="21"/>
      <c r="I4" s="21"/>
      <c r="J4" s="86" t="s">
        <v>73</v>
      </c>
      <c r="K4" s="21"/>
      <c r="L4" s="87" t="s">
        <v>74</v>
      </c>
      <c r="M4" s="27"/>
      <c r="N4" s="9"/>
      <c r="O4" s="9"/>
      <c r="P4" s="9"/>
      <c r="Q4" s="9"/>
      <c r="R4" s="9"/>
      <c r="S4" s="9"/>
      <c r="T4" s="30"/>
      <c r="U4" s="40"/>
      <c r="V4" s="61" t="s">
        <v>3</v>
      </c>
      <c r="W4" s="22" t="s">
        <v>0</v>
      </c>
      <c r="X4" s="73">
        <v>0.685</v>
      </c>
    </row>
    <row r="5" spans="1:24" s="2" customFormat="1" ht="11.25">
      <c r="A5" s="9"/>
      <c r="B5" s="9"/>
      <c r="C5" s="9" t="s">
        <v>0</v>
      </c>
      <c r="D5" s="9"/>
      <c r="E5" s="9"/>
      <c r="F5" s="3" t="s">
        <v>4</v>
      </c>
      <c r="G5" s="8"/>
      <c r="H5" s="8"/>
      <c r="I5" s="8"/>
      <c r="J5" s="85" t="s">
        <v>75</v>
      </c>
      <c r="K5" s="8"/>
      <c r="L5" s="88" t="s">
        <v>76</v>
      </c>
      <c r="M5" s="27"/>
      <c r="N5" s="9"/>
      <c r="O5" s="9"/>
      <c r="P5" s="9"/>
      <c r="Q5" s="9"/>
      <c r="R5" s="9"/>
      <c r="S5" s="9"/>
      <c r="T5" s="30"/>
      <c r="U5" s="30"/>
      <c r="V5" s="72"/>
      <c r="W5" s="21"/>
      <c r="X5" s="71"/>
    </row>
    <row r="6" spans="1:24" s="2" customFormat="1" ht="11.25">
      <c r="A6" s="9"/>
      <c r="B6" s="9"/>
      <c r="C6" s="9"/>
      <c r="D6" s="9"/>
      <c r="E6" s="9"/>
      <c r="F6" s="9"/>
      <c r="G6" s="9"/>
      <c r="H6" s="9"/>
      <c r="I6" s="9"/>
      <c r="J6" s="9"/>
      <c r="K6" s="27"/>
      <c r="L6" s="9"/>
      <c r="M6" s="9"/>
      <c r="N6" s="27"/>
      <c r="O6" s="9"/>
      <c r="P6" s="9"/>
      <c r="Q6" s="9"/>
      <c r="R6" s="9"/>
      <c r="S6" s="9"/>
      <c r="T6" s="30"/>
      <c r="U6" s="30"/>
      <c r="V6" s="44"/>
      <c r="W6" s="9"/>
      <c r="X6" s="45"/>
    </row>
    <row r="7" spans="1:24" s="2" customFormat="1" ht="12.75">
      <c r="A7" s="9"/>
      <c r="B7" s="9" t="s">
        <v>8</v>
      </c>
      <c r="C7" s="9" t="s">
        <v>28</v>
      </c>
      <c r="D7" s="9"/>
      <c r="E7" s="9"/>
      <c r="F7" s="9"/>
      <c r="G7" s="42" t="s">
        <v>6</v>
      </c>
      <c r="H7" s="9"/>
      <c r="I7" s="10" t="s">
        <v>7</v>
      </c>
      <c r="J7" s="42">
        <v>39</v>
      </c>
      <c r="K7" s="10" t="s">
        <v>7</v>
      </c>
      <c r="L7" s="9"/>
      <c r="M7" s="9"/>
      <c r="N7" s="42"/>
      <c r="O7" s="9"/>
      <c r="P7" s="10" t="s">
        <v>7</v>
      </c>
      <c r="Q7" s="9"/>
      <c r="R7" s="10" t="s">
        <v>7</v>
      </c>
      <c r="S7" s="9"/>
      <c r="T7" s="10" t="s">
        <v>7</v>
      </c>
      <c r="U7" s="10"/>
      <c r="V7" s="43"/>
      <c r="W7" s="10" t="s">
        <v>7</v>
      </c>
      <c r="X7" s="28"/>
    </row>
    <row r="8" spans="1:24" ht="12.75">
      <c r="A8" s="10"/>
      <c r="B8" s="9" t="s">
        <v>29</v>
      </c>
      <c r="C8" s="11" t="s">
        <v>10</v>
      </c>
      <c r="D8" s="10"/>
      <c r="E8" s="10"/>
      <c r="F8" s="10"/>
      <c r="G8" s="10"/>
      <c r="H8" s="10"/>
      <c r="I8" s="10" t="s">
        <v>9</v>
      </c>
      <c r="J8" s="42"/>
      <c r="K8" s="10" t="s">
        <v>9</v>
      </c>
      <c r="L8" s="9"/>
      <c r="M8" s="9"/>
      <c r="N8" s="42"/>
      <c r="O8" s="14"/>
      <c r="P8" s="10" t="s">
        <v>9</v>
      </c>
      <c r="Q8" s="10"/>
      <c r="R8" s="10" t="s">
        <v>9</v>
      </c>
      <c r="S8" s="10"/>
      <c r="T8" s="10" t="s">
        <v>9</v>
      </c>
      <c r="U8" s="10"/>
      <c r="V8" s="43" t="s">
        <v>5</v>
      </c>
      <c r="W8" s="10" t="s">
        <v>9</v>
      </c>
      <c r="X8" s="28">
        <v>40087</v>
      </c>
    </row>
    <row r="9" spans="1:24" ht="12.75">
      <c r="A9" s="9"/>
      <c r="B9" s="11"/>
      <c r="C9" s="12" t="s">
        <v>30</v>
      </c>
      <c r="D9" s="9"/>
      <c r="E9" s="9"/>
      <c r="F9" s="9" t="s">
        <v>0</v>
      </c>
      <c r="G9" s="60" t="s">
        <v>48</v>
      </c>
      <c r="H9" s="10"/>
      <c r="I9" s="10" t="s">
        <v>11</v>
      </c>
      <c r="J9" s="10"/>
      <c r="K9" s="10" t="s">
        <v>11</v>
      </c>
      <c r="L9" s="10"/>
      <c r="M9" s="10"/>
      <c r="N9" s="10"/>
      <c r="O9" s="10"/>
      <c r="P9" s="10" t="s">
        <v>11</v>
      </c>
      <c r="Q9" s="10"/>
      <c r="R9" s="10" t="s">
        <v>11</v>
      </c>
      <c r="S9" s="10"/>
      <c r="T9" s="10" t="s">
        <v>11</v>
      </c>
      <c r="U9" s="10"/>
      <c r="V9" s="10"/>
      <c r="W9" s="10" t="s">
        <v>11</v>
      </c>
      <c r="X9" s="18"/>
    </row>
    <row r="10" spans="1:24" ht="12.75">
      <c r="A10" s="9"/>
      <c r="B10" s="9"/>
      <c r="C10" s="11"/>
      <c r="D10" s="9"/>
      <c r="E10" s="9"/>
      <c r="F10" s="9"/>
      <c r="G10" s="10"/>
      <c r="H10" s="10"/>
      <c r="I10" s="10" t="s">
        <v>12</v>
      </c>
      <c r="J10" s="10"/>
      <c r="K10" s="10" t="s">
        <v>12</v>
      </c>
      <c r="L10" s="10"/>
      <c r="M10" s="10"/>
      <c r="N10" s="10"/>
      <c r="O10" s="17"/>
      <c r="P10" s="10" t="s">
        <v>12</v>
      </c>
      <c r="Q10" s="10"/>
      <c r="R10" s="10" t="s">
        <v>12</v>
      </c>
      <c r="S10" s="10"/>
      <c r="T10" s="10" t="s">
        <v>12</v>
      </c>
      <c r="U10" s="10"/>
      <c r="V10" s="10"/>
      <c r="W10" s="10" t="s">
        <v>12</v>
      </c>
      <c r="X10" s="10"/>
    </row>
    <row r="11" spans="1:24" ht="13.5" thickBot="1">
      <c r="A11" s="10"/>
      <c r="B11" s="10"/>
      <c r="C11" s="10" t="s">
        <v>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31"/>
      <c r="U11" s="31"/>
      <c r="V11" s="10"/>
      <c r="W11" s="10"/>
      <c r="X11" s="10"/>
    </row>
    <row r="12" spans="1:24" ht="12.75">
      <c r="A12" s="47" t="s">
        <v>13</v>
      </c>
      <c r="B12" s="48" t="s">
        <v>14</v>
      </c>
      <c r="C12" s="48"/>
      <c r="D12" s="48"/>
      <c r="E12" s="48" t="s">
        <v>35</v>
      </c>
      <c r="F12" s="48" t="s">
        <v>15</v>
      </c>
      <c r="G12" s="48" t="s">
        <v>16</v>
      </c>
      <c r="H12" s="48" t="s">
        <v>33</v>
      </c>
      <c r="I12" s="48" t="s">
        <v>31</v>
      </c>
      <c r="J12" s="48" t="s">
        <v>33</v>
      </c>
      <c r="K12" s="48" t="s">
        <v>31</v>
      </c>
      <c r="L12" s="48" t="s">
        <v>17</v>
      </c>
      <c r="M12" s="49" t="s">
        <v>40</v>
      </c>
      <c r="N12" s="48" t="s">
        <v>16</v>
      </c>
      <c r="O12" s="48" t="s">
        <v>32</v>
      </c>
      <c r="P12" s="48" t="s">
        <v>34</v>
      </c>
      <c r="Q12" s="48" t="s">
        <v>32</v>
      </c>
      <c r="R12" s="48" t="s">
        <v>18</v>
      </c>
      <c r="S12" s="48" t="s">
        <v>17</v>
      </c>
      <c r="T12" s="49" t="s">
        <v>20</v>
      </c>
      <c r="U12" s="49" t="s">
        <v>40</v>
      </c>
      <c r="V12" s="48" t="s">
        <v>19</v>
      </c>
      <c r="W12" s="48" t="s">
        <v>20</v>
      </c>
      <c r="X12" s="50" t="s">
        <v>19</v>
      </c>
    </row>
    <row r="13" spans="1:24" ht="13.5" thickBot="1">
      <c r="A13" s="53" t="s">
        <v>15</v>
      </c>
      <c r="B13" s="54" t="s">
        <v>15</v>
      </c>
      <c r="C13" s="54" t="s">
        <v>21</v>
      </c>
      <c r="D13" s="54" t="s">
        <v>22</v>
      </c>
      <c r="E13" s="54" t="s">
        <v>22</v>
      </c>
      <c r="F13" s="54" t="s">
        <v>16</v>
      </c>
      <c r="G13" s="54" t="s">
        <v>23</v>
      </c>
      <c r="H13" s="54" t="s">
        <v>24</v>
      </c>
      <c r="I13" s="54" t="s">
        <v>24</v>
      </c>
      <c r="J13" s="54" t="s">
        <v>25</v>
      </c>
      <c r="K13" s="54" t="s">
        <v>25</v>
      </c>
      <c r="L13" s="54" t="s">
        <v>26</v>
      </c>
      <c r="M13" s="55" t="s">
        <v>41</v>
      </c>
      <c r="N13" s="54" t="s">
        <v>23</v>
      </c>
      <c r="O13" s="54" t="s">
        <v>24</v>
      </c>
      <c r="P13" s="54" t="s">
        <v>24</v>
      </c>
      <c r="Q13" s="54" t="s">
        <v>25</v>
      </c>
      <c r="R13" s="54" t="s">
        <v>25</v>
      </c>
      <c r="S13" s="54" t="s">
        <v>26</v>
      </c>
      <c r="T13" s="55" t="s">
        <v>24</v>
      </c>
      <c r="U13" s="55" t="s">
        <v>41</v>
      </c>
      <c r="V13" s="54" t="s">
        <v>24</v>
      </c>
      <c r="W13" s="54" t="s">
        <v>25</v>
      </c>
      <c r="X13" s="56" t="s">
        <v>25</v>
      </c>
    </row>
    <row r="14" spans="1:24" ht="12.75">
      <c r="A14" s="74">
        <v>1</v>
      </c>
      <c r="B14" s="74" t="s">
        <v>58</v>
      </c>
      <c r="C14" s="4" t="s">
        <v>78</v>
      </c>
      <c r="D14" s="16" t="s">
        <v>50</v>
      </c>
      <c r="E14" s="16" t="s">
        <v>51</v>
      </c>
      <c r="F14" s="38">
        <v>1</v>
      </c>
      <c r="G14" s="38">
        <v>18</v>
      </c>
      <c r="H14" s="25">
        <v>25411</v>
      </c>
      <c r="I14" s="25"/>
      <c r="J14" s="25">
        <v>5014</v>
      </c>
      <c r="K14" s="25"/>
      <c r="L14" s="65"/>
      <c r="M14" s="15">
        <f aca="true" t="shared" si="0" ref="M14:M32">H14/G14</f>
        <v>1411.7222222222222</v>
      </c>
      <c r="N14" s="39">
        <v>18</v>
      </c>
      <c r="O14" s="15">
        <v>35097</v>
      </c>
      <c r="P14" s="15"/>
      <c r="Q14" s="15">
        <v>7308</v>
      </c>
      <c r="R14" s="15"/>
      <c r="S14" s="65"/>
      <c r="T14" s="77">
        <v>5995</v>
      </c>
      <c r="U14" s="15">
        <f aca="true" t="shared" si="1" ref="U14:U32">O14/N14</f>
        <v>1949.8333333333333</v>
      </c>
      <c r="V14" s="77">
        <f aca="true" t="shared" si="2" ref="V14:V32">SUM(T14,O14)</f>
        <v>41092</v>
      </c>
      <c r="W14" s="77">
        <v>1892</v>
      </c>
      <c r="X14" s="78">
        <f aca="true" t="shared" si="3" ref="X14:X32">SUM(W14,Q14)</f>
        <v>9200</v>
      </c>
    </row>
    <row r="15" spans="1:24" ht="12.75">
      <c r="A15" s="74">
        <v>2</v>
      </c>
      <c r="B15" s="74">
        <v>2</v>
      </c>
      <c r="C15" s="4" t="s">
        <v>66</v>
      </c>
      <c r="D15" s="16" t="s">
        <v>67</v>
      </c>
      <c r="E15" s="16" t="s">
        <v>42</v>
      </c>
      <c r="F15" s="38">
        <v>4</v>
      </c>
      <c r="G15" s="38">
        <v>7</v>
      </c>
      <c r="H15" s="25">
        <v>16766</v>
      </c>
      <c r="I15" s="25">
        <v>16214</v>
      </c>
      <c r="J15" s="15">
        <v>3746</v>
      </c>
      <c r="K15" s="15">
        <v>3593</v>
      </c>
      <c r="L15" s="65">
        <f aca="true" t="shared" si="4" ref="L15:L30">(H15/I15*100)-100</f>
        <v>3.4044652769211723</v>
      </c>
      <c r="M15" s="15">
        <f t="shared" si="0"/>
        <v>2395.1428571428573</v>
      </c>
      <c r="N15" s="38">
        <v>7</v>
      </c>
      <c r="O15" s="23">
        <v>24587</v>
      </c>
      <c r="P15" s="23">
        <v>25967</v>
      </c>
      <c r="Q15" s="15">
        <v>5948</v>
      </c>
      <c r="R15" s="15">
        <v>6263</v>
      </c>
      <c r="S15" s="65">
        <f aca="true" t="shared" si="5" ref="S15:S26">(O15/P15*100)-100</f>
        <v>-5.314437555358722</v>
      </c>
      <c r="T15" s="77">
        <v>126267</v>
      </c>
      <c r="U15" s="15">
        <f t="shared" si="1"/>
        <v>3512.4285714285716</v>
      </c>
      <c r="V15" s="77">
        <f t="shared" si="2"/>
        <v>150854</v>
      </c>
      <c r="W15" s="77">
        <v>30045</v>
      </c>
      <c r="X15" s="78">
        <f t="shared" si="3"/>
        <v>35993</v>
      </c>
    </row>
    <row r="16" spans="1:24" ht="12.75">
      <c r="A16" s="74">
        <v>3</v>
      </c>
      <c r="B16" s="74">
        <v>1</v>
      </c>
      <c r="C16" s="4" t="s">
        <v>65</v>
      </c>
      <c r="D16" s="16" t="s">
        <v>43</v>
      </c>
      <c r="E16" s="16" t="s">
        <v>44</v>
      </c>
      <c r="F16" s="38">
        <v>4</v>
      </c>
      <c r="G16" s="38">
        <v>10</v>
      </c>
      <c r="H16" s="15">
        <v>12166</v>
      </c>
      <c r="I16" s="15">
        <v>19269</v>
      </c>
      <c r="J16" s="92">
        <v>2048</v>
      </c>
      <c r="K16" s="92">
        <v>3176</v>
      </c>
      <c r="L16" s="65">
        <f t="shared" si="4"/>
        <v>-36.86231771238777</v>
      </c>
      <c r="M16" s="15">
        <f t="shared" si="0"/>
        <v>1216.6</v>
      </c>
      <c r="N16" s="75">
        <v>10</v>
      </c>
      <c r="O16" s="76">
        <v>16575</v>
      </c>
      <c r="P16" s="76">
        <v>28516</v>
      </c>
      <c r="Q16" s="76">
        <v>2969</v>
      </c>
      <c r="R16" s="76">
        <v>5076</v>
      </c>
      <c r="S16" s="65">
        <f t="shared" si="5"/>
        <v>-41.87473698976013</v>
      </c>
      <c r="T16" s="77">
        <v>143838</v>
      </c>
      <c r="U16" s="15">
        <f t="shared" si="1"/>
        <v>1657.5</v>
      </c>
      <c r="V16" s="77">
        <f t="shared" si="2"/>
        <v>160413</v>
      </c>
      <c r="W16" s="77">
        <v>25731</v>
      </c>
      <c r="X16" s="78">
        <f t="shared" si="3"/>
        <v>28700</v>
      </c>
    </row>
    <row r="17" spans="1:24" ht="12.75">
      <c r="A17" s="74">
        <v>4</v>
      </c>
      <c r="B17" s="74">
        <v>4</v>
      </c>
      <c r="C17" s="4" t="s">
        <v>61</v>
      </c>
      <c r="D17" s="16" t="s">
        <v>52</v>
      </c>
      <c r="E17" s="16" t="s">
        <v>36</v>
      </c>
      <c r="F17" s="38">
        <v>6</v>
      </c>
      <c r="G17" s="38">
        <v>7</v>
      </c>
      <c r="H17" s="15">
        <v>9039</v>
      </c>
      <c r="I17" s="15">
        <v>7971</v>
      </c>
      <c r="J17" s="23">
        <v>1889</v>
      </c>
      <c r="K17" s="23">
        <v>1687</v>
      </c>
      <c r="L17" s="65">
        <f t="shared" si="4"/>
        <v>13.398569815581467</v>
      </c>
      <c r="M17" s="15">
        <f t="shared" si="0"/>
        <v>1291.2857142857142</v>
      </c>
      <c r="N17" s="38">
        <v>7</v>
      </c>
      <c r="O17" s="23">
        <v>14711</v>
      </c>
      <c r="P17" s="23">
        <v>15574</v>
      </c>
      <c r="Q17" s="23">
        <v>3270</v>
      </c>
      <c r="R17" s="23">
        <v>3560</v>
      </c>
      <c r="S17" s="65">
        <f t="shared" si="5"/>
        <v>-5.541286759984587</v>
      </c>
      <c r="T17" s="77">
        <v>210544</v>
      </c>
      <c r="U17" s="15">
        <f t="shared" si="1"/>
        <v>2101.5714285714284</v>
      </c>
      <c r="V17" s="77">
        <f t="shared" si="2"/>
        <v>225255</v>
      </c>
      <c r="W17" s="77">
        <v>48174</v>
      </c>
      <c r="X17" s="78">
        <f t="shared" si="3"/>
        <v>51444</v>
      </c>
    </row>
    <row r="18" spans="1:24" ht="13.5" customHeight="1">
      <c r="A18" s="74">
        <v>5</v>
      </c>
      <c r="B18" s="74">
        <v>3</v>
      </c>
      <c r="C18" s="4" t="s">
        <v>69</v>
      </c>
      <c r="D18" s="16" t="s">
        <v>52</v>
      </c>
      <c r="E18" s="16" t="s">
        <v>36</v>
      </c>
      <c r="F18" s="38">
        <v>3</v>
      </c>
      <c r="G18" s="38">
        <v>8</v>
      </c>
      <c r="H18" s="15">
        <v>8815</v>
      </c>
      <c r="I18" s="15">
        <v>9700</v>
      </c>
      <c r="J18" s="25">
        <v>1911</v>
      </c>
      <c r="K18" s="25">
        <v>2042</v>
      </c>
      <c r="L18" s="65">
        <f t="shared" si="4"/>
        <v>-9.123711340206185</v>
      </c>
      <c r="M18" s="15">
        <f t="shared" si="0"/>
        <v>1101.875</v>
      </c>
      <c r="N18" s="75">
        <v>8</v>
      </c>
      <c r="O18" s="15">
        <v>13817</v>
      </c>
      <c r="P18" s="15">
        <v>17507</v>
      </c>
      <c r="Q18" s="15">
        <v>3287</v>
      </c>
      <c r="R18" s="15">
        <v>4116</v>
      </c>
      <c r="S18" s="65">
        <f t="shared" si="5"/>
        <v>-21.077283372365343</v>
      </c>
      <c r="T18" s="77">
        <v>51737</v>
      </c>
      <c r="U18" s="15">
        <f t="shared" si="1"/>
        <v>1727.125</v>
      </c>
      <c r="V18" s="77">
        <f t="shared" si="2"/>
        <v>65554</v>
      </c>
      <c r="W18" s="77">
        <v>12425</v>
      </c>
      <c r="X18" s="78">
        <f t="shared" si="3"/>
        <v>15712</v>
      </c>
    </row>
    <row r="19" spans="1:24" ht="12.75">
      <c r="A19" s="74">
        <v>6</v>
      </c>
      <c r="B19" s="74">
        <v>5</v>
      </c>
      <c r="C19" s="4" t="s">
        <v>70</v>
      </c>
      <c r="D19" s="16" t="s">
        <v>46</v>
      </c>
      <c r="E19" s="16" t="s">
        <v>42</v>
      </c>
      <c r="F19" s="38">
        <v>2</v>
      </c>
      <c r="G19" s="38">
        <v>5</v>
      </c>
      <c r="H19" s="15">
        <v>5730</v>
      </c>
      <c r="I19" s="15">
        <v>5660</v>
      </c>
      <c r="J19" s="89">
        <v>1208</v>
      </c>
      <c r="K19" s="89">
        <v>1200</v>
      </c>
      <c r="L19" s="65">
        <f t="shared" si="4"/>
        <v>1.2367491166077826</v>
      </c>
      <c r="M19" s="15">
        <f t="shared" si="0"/>
        <v>1146</v>
      </c>
      <c r="N19" s="75">
        <v>5</v>
      </c>
      <c r="O19" s="23">
        <v>8341</v>
      </c>
      <c r="P19" s="23">
        <v>10757</v>
      </c>
      <c r="Q19" s="23">
        <v>1859</v>
      </c>
      <c r="R19" s="23">
        <v>2460</v>
      </c>
      <c r="S19" s="65">
        <f t="shared" si="5"/>
        <v>-22.459793622757275</v>
      </c>
      <c r="T19" s="77">
        <v>10757</v>
      </c>
      <c r="U19" s="15">
        <f t="shared" si="1"/>
        <v>1668.2</v>
      </c>
      <c r="V19" s="77">
        <f t="shared" si="2"/>
        <v>19098</v>
      </c>
      <c r="W19" s="77">
        <v>2460</v>
      </c>
      <c r="X19" s="78">
        <f t="shared" si="3"/>
        <v>4319</v>
      </c>
    </row>
    <row r="20" spans="1:24" ht="12.75">
      <c r="A20" s="74">
        <v>7</v>
      </c>
      <c r="B20" s="74">
        <v>7</v>
      </c>
      <c r="C20" s="4" t="s">
        <v>71</v>
      </c>
      <c r="D20" s="16" t="s">
        <v>52</v>
      </c>
      <c r="E20" s="16" t="s">
        <v>36</v>
      </c>
      <c r="F20" s="38">
        <v>2</v>
      </c>
      <c r="G20" s="38">
        <v>6</v>
      </c>
      <c r="H20" s="15">
        <v>5253</v>
      </c>
      <c r="I20" s="15">
        <v>5109</v>
      </c>
      <c r="J20" s="15">
        <v>1166</v>
      </c>
      <c r="K20" s="15">
        <v>1138</v>
      </c>
      <c r="L20" s="65">
        <f t="shared" si="4"/>
        <v>2.818555490311226</v>
      </c>
      <c r="M20" s="15">
        <f t="shared" si="0"/>
        <v>875.5</v>
      </c>
      <c r="N20" s="75">
        <v>6</v>
      </c>
      <c r="O20" s="23">
        <v>8330</v>
      </c>
      <c r="P20" s="23">
        <v>8879</v>
      </c>
      <c r="Q20" s="23">
        <v>2016</v>
      </c>
      <c r="R20" s="23">
        <v>2174</v>
      </c>
      <c r="S20" s="65">
        <f t="shared" si="5"/>
        <v>-6.183128730712923</v>
      </c>
      <c r="T20" s="77">
        <v>9841</v>
      </c>
      <c r="U20" s="15">
        <f t="shared" si="1"/>
        <v>1388.3333333333333</v>
      </c>
      <c r="V20" s="77">
        <f t="shared" si="2"/>
        <v>18171</v>
      </c>
      <c r="W20" s="77">
        <v>2418</v>
      </c>
      <c r="X20" s="78">
        <f t="shared" si="3"/>
        <v>4434</v>
      </c>
    </row>
    <row r="21" spans="1:24" ht="12.75">
      <c r="A21" s="74">
        <v>8</v>
      </c>
      <c r="B21" s="74">
        <v>6</v>
      </c>
      <c r="C21" s="4" t="s">
        <v>64</v>
      </c>
      <c r="D21" s="16" t="s">
        <v>46</v>
      </c>
      <c r="E21" s="16" t="s">
        <v>42</v>
      </c>
      <c r="F21" s="38">
        <v>5</v>
      </c>
      <c r="G21" s="38">
        <v>4</v>
      </c>
      <c r="H21" s="15">
        <v>3799</v>
      </c>
      <c r="I21" s="15">
        <v>4889</v>
      </c>
      <c r="J21" s="15">
        <v>816</v>
      </c>
      <c r="K21" s="15">
        <v>1064</v>
      </c>
      <c r="L21" s="65">
        <f t="shared" si="4"/>
        <v>-22.294947842094487</v>
      </c>
      <c r="M21" s="15">
        <f t="shared" si="0"/>
        <v>949.75</v>
      </c>
      <c r="N21" s="39">
        <v>4</v>
      </c>
      <c r="O21" s="15">
        <v>6324</v>
      </c>
      <c r="P21" s="15">
        <v>9418</v>
      </c>
      <c r="Q21" s="15">
        <v>1456</v>
      </c>
      <c r="R21" s="15">
        <v>2193</v>
      </c>
      <c r="S21" s="65">
        <f t="shared" si="5"/>
        <v>-32.851985559566785</v>
      </c>
      <c r="T21" s="77">
        <v>57161</v>
      </c>
      <c r="U21" s="15">
        <f t="shared" si="1"/>
        <v>1581</v>
      </c>
      <c r="V21" s="77">
        <f t="shared" si="2"/>
        <v>63485</v>
      </c>
      <c r="W21" s="77">
        <v>13342</v>
      </c>
      <c r="X21" s="78">
        <f t="shared" si="3"/>
        <v>14798</v>
      </c>
    </row>
    <row r="22" spans="1:24" ht="12.75">
      <c r="A22" s="74">
        <v>9</v>
      </c>
      <c r="B22" s="74">
        <v>8</v>
      </c>
      <c r="C22" s="4" t="s">
        <v>62</v>
      </c>
      <c r="D22" s="16" t="s">
        <v>46</v>
      </c>
      <c r="E22" s="16" t="s">
        <v>63</v>
      </c>
      <c r="F22" s="38">
        <v>5</v>
      </c>
      <c r="G22" s="38">
        <v>5</v>
      </c>
      <c r="H22" s="25">
        <v>2483</v>
      </c>
      <c r="I22" s="25">
        <v>6146</v>
      </c>
      <c r="J22" s="25">
        <v>587</v>
      </c>
      <c r="K22" s="25">
        <v>1425</v>
      </c>
      <c r="L22" s="65">
        <f t="shared" si="4"/>
        <v>-59.59973966807679</v>
      </c>
      <c r="M22" s="15">
        <f t="shared" si="0"/>
        <v>496.6</v>
      </c>
      <c r="N22" s="75">
        <v>5</v>
      </c>
      <c r="O22" s="15">
        <v>3383</v>
      </c>
      <c r="P22" s="15">
        <v>8260</v>
      </c>
      <c r="Q22" s="15">
        <v>864</v>
      </c>
      <c r="R22" s="15">
        <v>2004</v>
      </c>
      <c r="S22" s="65">
        <f t="shared" si="5"/>
        <v>-59.04358353510896</v>
      </c>
      <c r="T22" s="77">
        <v>69468</v>
      </c>
      <c r="U22" s="15">
        <f t="shared" si="1"/>
        <v>676.6</v>
      </c>
      <c r="V22" s="77">
        <f t="shared" si="2"/>
        <v>72851</v>
      </c>
      <c r="W22" s="77">
        <v>18039</v>
      </c>
      <c r="X22" s="78">
        <f t="shared" si="3"/>
        <v>18903</v>
      </c>
    </row>
    <row r="23" spans="1:24" ht="12.75">
      <c r="A23" s="74">
        <v>10</v>
      </c>
      <c r="B23" s="74">
        <v>10</v>
      </c>
      <c r="C23" s="4" t="s">
        <v>57</v>
      </c>
      <c r="D23" s="16" t="s">
        <v>50</v>
      </c>
      <c r="E23" s="16" t="s">
        <v>51</v>
      </c>
      <c r="F23" s="38">
        <v>9</v>
      </c>
      <c r="G23" s="38">
        <v>8</v>
      </c>
      <c r="H23" s="83">
        <v>1808</v>
      </c>
      <c r="I23" s="83">
        <v>4350</v>
      </c>
      <c r="J23" s="90">
        <v>366</v>
      </c>
      <c r="K23" s="90">
        <v>952</v>
      </c>
      <c r="L23" s="65">
        <f t="shared" si="4"/>
        <v>-58.43678160919541</v>
      </c>
      <c r="M23" s="15">
        <f t="shared" si="0"/>
        <v>226</v>
      </c>
      <c r="N23" s="75">
        <v>8</v>
      </c>
      <c r="O23" s="15">
        <v>2352</v>
      </c>
      <c r="P23" s="15">
        <v>6284</v>
      </c>
      <c r="Q23" s="15">
        <v>486</v>
      </c>
      <c r="R23" s="15">
        <v>1415</v>
      </c>
      <c r="S23" s="65">
        <f t="shared" si="5"/>
        <v>-62.571610439210694</v>
      </c>
      <c r="T23" s="77">
        <v>251486</v>
      </c>
      <c r="U23" s="15">
        <f t="shared" si="1"/>
        <v>294</v>
      </c>
      <c r="V23" s="77">
        <f t="shared" si="2"/>
        <v>253838</v>
      </c>
      <c r="W23" s="79">
        <v>62687</v>
      </c>
      <c r="X23" s="78">
        <f t="shared" si="3"/>
        <v>63173</v>
      </c>
    </row>
    <row r="24" spans="1:24" ht="12.75">
      <c r="A24" s="74">
        <v>11</v>
      </c>
      <c r="B24" s="74">
        <v>14</v>
      </c>
      <c r="C24" s="4" t="s">
        <v>53</v>
      </c>
      <c r="D24" s="16" t="s">
        <v>43</v>
      </c>
      <c r="E24" s="16" t="s">
        <v>44</v>
      </c>
      <c r="F24" s="38">
        <v>16</v>
      </c>
      <c r="G24" s="38">
        <v>6</v>
      </c>
      <c r="H24" s="25">
        <v>1352</v>
      </c>
      <c r="I24" s="25">
        <v>1036</v>
      </c>
      <c r="J24" s="83">
        <v>298</v>
      </c>
      <c r="K24" s="83">
        <v>212</v>
      </c>
      <c r="L24" s="65">
        <f t="shared" si="4"/>
        <v>30.501930501930502</v>
      </c>
      <c r="M24" s="15">
        <f t="shared" si="0"/>
        <v>225.33333333333334</v>
      </c>
      <c r="N24" s="75">
        <v>6</v>
      </c>
      <c r="O24" s="15">
        <v>1933</v>
      </c>
      <c r="P24" s="15">
        <v>1963</v>
      </c>
      <c r="Q24" s="15">
        <v>447</v>
      </c>
      <c r="R24" s="15">
        <v>450</v>
      </c>
      <c r="S24" s="65">
        <f t="shared" si="5"/>
        <v>-1.5282730514518619</v>
      </c>
      <c r="T24" s="91">
        <v>246624</v>
      </c>
      <c r="U24" s="15">
        <f t="shared" si="1"/>
        <v>322.1666666666667</v>
      </c>
      <c r="V24" s="77">
        <f t="shared" si="2"/>
        <v>248557</v>
      </c>
      <c r="W24" s="79">
        <v>60563</v>
      </c>
      <c r="X24" s="78">
        <f t="shared" si="3"/>
        <v>61010</v>
      </c>
    </row>
    <row r="25" spans="1:24" ht="12.75" customHeight="1">
      <c r="A25" s="52">
        <v>12</v>
      </c>
      <c r="B25" s="52">
        <v>12</v>
      </c>
      <c r="C25" s="4" t="s">
        <v>59</v>
      </c>
      <c r="D25" s="16" t="s">
        <v>43</v>
      </c>
      <c r="E25" s="16" t="s">
        <v>44</v>
      </c>
      <c r="F25" s="38">
        <v>8</v>
      </c>
      <c r="G25" s="38">
        <v>6</v>
      </c>
      <c r="H25" s="25">
        <v>1044</v>
      </c>
      <c r="I25" s="25">
        <v>1984</v>
      </c>
      <c r="J25" s="25">
        <v>228</v>
      </c>
      <c r="K25" s="25">
        <v>457</v>
      </c>
      <c r="L25" s="65">
        <f t="shared" si="4"/>
        <v>-47.37903225806451</v>
      </c>
      <c r="M25" s="15">
        <f t="shared" si="0"/>
        <v>174</v>
      </c>
      <c r="N25" s="75">
        <v>6</v>
      </c>
      <c r="O25" s="15">
        <v>1613</v>
      </c>
      <c r="P25" s="15">
        <v>3069</v>
      </c>
      <c r="Q25" s="25">
        <v>375</v>
      </c>
      <c r="R25" s="25">
        <v>732</v>
      </c>
      <c r="S25" s="65">
        <f t="shared" si="5"/>
        <v>-47.44216357119583</v>
      </c>
      <c r="T25" s="79">
        <v>103312</v>
      </c>
      <c r="U25" s="15">
        <f t="shared" si="1"/>
        <v>268.8333333333333</v>
      </c>
      <c r="V25" s="77">
        <f t="shared" si="2"/>
        <v>104925</v>
      </c>
      <c r="W25" s="77">
        <v>25245</v>
      </c>
      <c r="X25" s="78">
        <f t="shared" si="3"/>
        <v>25620</v>
      </c>
    </row>
    <row r="26" spans="1:24" ht="12.75" customHeight="1">
      <c r="A26" s="74">
        <v>13</v>
      </c>
      <c r="B26" s="74">
        <v>9</v>
      </c>
      <c r="C26" s="4" t="s">
        <v>60</v>
      </c>
      <c r="D26" s="16" t="s">
        <v>50</v>
      </c>
      <c r="E26" s="16" t="s">
        <v>51</v>
      </c>
      <c r="F26" s="38">
        <v>7</v>
      </c>
      <c r="G26" s="38">
        <v>13</v>
      </c>
      <c r="H26" s="15">
        <v>1443</v>
      </c>
      <c r="I26" s="15">
        <v>5088</v>
      </c>
      <c r="J26" s="84">
        <v>355</v>
      </c>
      <c r="K26" s="84">
        <v>1012</v>
      </c>
      <c r="L26" s="65">
        <f t="shared" si="4"/>
        <v>-71.63915094339623</v>
      </c>
      <c r="M26" s="15">
        <f t="shared" si="0"/>
        <v>111</v>
      </c>
      <c r="N26" s="39">
        <v>13</v>
      </c>
      <c r="O26" s="15">
        <v>1612</v>
      </c>
      <c r="P26" s="15">
        <v>6638</v>
      </c>
      <c r="Q26" s="15">
        <v>404</v>
      </c>
      <c r="R26" s="15">
        <v>1369</v>
      </c>
      <c r="S26" s="65">
        <f t="shared" si="5"/>
        <v>-75.71557698101839</v>
      </c>
      <c r="T26" s="79">
        <v>129205</v>
      </c>
      <c r="U26" s="15">
        <f t="shared" si="1"/>
        <v>124</v>
      </c>
      <c r="V26" s="77">
        <f t="shared" si="2"/>
        <v>130817</v>
      </c>
      <c r="W26" s="77">
        <v>27220</v>
      </c>
      <c r="X26" s="78">
        <f t="shared" si="3"/>
        <v>27624</v>
      </c>
    </row>
    <row r="27" spans="1:24" ht="12.75">
      <c r="A27" s="74">
        <v>14</v>
      </c>
      <c r="B27" s="74">
        <v>13</v>
      </c>
      <c r="C27" s="4" t="s">
        <v>72</v>
      </c>
      <c r="D27" s="16" t="s">
        <v>46</v>
      </c>
      <c r="E27" s="16" t="s">
        <v>47</v>
      </c>
      <c r="F27" s="38">
        <v>2</v>
      </c>
      <c r="G27" s="38">
        <v>2</v>
      </c>
      <c r="H27" s="25">
        <v>636</v>
      </c>
      <c r="I27" s="25">
        <v>1232</v>
      </c>
      <c r="J27" s="25">
        <v>142</v>
      </c>
      <c r="K27" s="25">
        <v>263</v>
      </c>
      <c r="L27" s="65">
        <f t="shared" si="4"/>
        <v>-48.37662337662337</v>
      </c>
      <c r="M27" s="15">
        <f t="shared" si="0"/>
        <v>318</v>
      </c>
      <c r="N27" s="75">
        <v>2</v>
      </c>
      <c r="O27" s="23">
        <v>1443</v>
      </c>
      <c r="P27" s="23">
        <v>2400</v>
      </c>
      <c r="Q27" s="23">
        <v>339</v>
      </c>
      <c r="R27" s="23">
        <v>560</v>
      </c>
      <c r="S27" s="67"/>
      <c r="T27" s="77">
        <v>2941</v>
      </c>
      <c r="U27" s="15">
        <f t="shared" si="1"/>
        <v>721.5</v>
      </c>
      <c r="V27" s="77">
        <f t="shared" si="2"/>
        <v>4384</v>
      </c>
      <c r="W27" s="79">
        <v>697</v>
      </c>
      <c r="X27" s="78">
        <f t="shared" si="3"/>
        <v>1036</v>
      </c>
    </row>
    <row r="28" spans="1:24" ht="12.75">
      <c r="A28" s="74">
        <v>15</v>
      </c>
      <c r="B28" s="74">
        <v>15</v>
      </c>
      <c r="C28" s="4" t="s">
        <v>56</v>
      </c>
      <c r="D28" s="16" t="s">
        <v>43</v>
      </c>
      <c r="E28" s="16" t="s">
        <v>44</v>
      </c>
      <c r="F28" s="38">
        <v>11</v>
      </c>
      <c r="G28" s="38">
        <v>10</v>
      </c>
      <c r="H28" s="25">
        <v>937</v>
      </c>
      <c r="I28" s="25">
        <v>1423</v>
      </c>
      <c r="J28" s="83">
        <v>216</v>
      </c>
      <c r="K28" s="83">
        <v>329</v>
      </c>
      <c r="L28" s="65">
        <f t="shared" si="4"/>
        <v>-34.15319747013352</v>
      </c>
      <c r="M28" s="15">
        <f t="shared" si="0"/>
        <v>93.7</v>
      </c>
      <c r="N28" s="38">
        <v>10</v>
      </c>
      <c r="O28" s="23">
        <v>1328</v>
      </c>
      <c r="P28" s="23">
        <v>1731</v>
      </c>
      <c r="Q28" s="23">
        <v>313</v>
      </c>
      <c r="R28" s="23">
        <v>398</v>
      </c>
      <c r="S28" s="65">
        <f>(O28/P28*100)-100</f>
        <v>-23.281340265742344</v>
      </c>
      <c r="T28" s="77">
        <v>246954</v>
      </c>
      <c r="U28" s="15">
        <f t="shared" si="1"/>
        <v>132.8</v>
      </c>
      <c r="V28" s="77">
        <f t="shared" si="2"/>
        <v>248282</v>
      </c>
      <c r="W28" s="79">
        <v>63085</v>
      </c>
      <c r="X28" s="78">
        <f t="shared" si="3"/>
        <v>63398</v>
      </c>
    </row>
    <row r="29" spans="1:24" ht="12.75">
      <c r="A29" s="74">
        <v>16</v>
      </c>
      <c r="B29" s="74">
        <v>11</v>
      </c>
      <c r="C29" s="4" t="s">
        <v>54</v>
      </c>
      <c r="D29" s="16" t="s">
        <v>45</v>
      </c>
      <c r="E29" s="16" t="s">
        <v>42</v>
      </c>
      <c r="F29" s="38">
        <v>13</v>
      </c>
      <c r="G29" s="38">
        <v>21</v>
      </c>
      <c r="H29" s="25">
        <v>990</v>
      </c>
      <c r="I29" s="25">
        <v>5156</v>
      </c>
      <c r="J29" s="15">
        <v>211</v>
      </c>
      <c r="K29" s="15">
        <v>1256</v>
      </c>
      <c r="L29" s="65">
        <f t="shared" si="4"/>
        <v>-80.79906904577192</v>
      </c>
      <c r="M29" s="15">
        <f t="shared" si="0"/>
        <v>47.142857142857146</v>
      </c>
      <c r="N29" s="39">
        <v>21</v>
      </c>
      <c r="O29" s="15">
        <v>1256</v>
      </c>
      <c r="P29" s="15">
        <v>5782</v>
      </c>
      <c r="Q29" s="15">
        <v>274</v>
      </c>
      <c r="R29" s="15">
        <v>1404</v>
      </c>
      <c r="S29" s="65">
        <f>(O29/P29*100)-100</f>
        <v>-78.27741265997925</v>
      </c>
      <c r="T29" s="77">
        <v>907712</v>
      </c>
      <c r="U29" s="15">
        <f t="shared" si="1"/>
        <v>59.80952380952381</v>
      </c>
      <c r="V29" s="77">
        <f t="shared" si="2"/>
        <v>908968</v>
      </c>
      <c r="W29" s="79">
        <v>196161</v>
      </c>
      <c r="X29" s="78">
        <f t="shared" si="3"/>
        <v>196435</v>
      </c>
    </row>
    <row r="30" spans="1:24" ht="12.75">
      <c r="A30" s="74">
        <v>17</v>
      </c>
      <c r="B30" s="74">
        <v>16</v>
      </c>
      <c r="C30" s="4" t="s">
        <v>68</v>
      </c>
      <c r="D30" s="16" t="s">
        <v>46</v>
      </c>
      <c r="E30" s="16" t="s">
        <v>44</v>
      </c>
      <c r="F30" s="38">
        <v>4</v>
      </c>
      <c r="G30" s="38">
        <v>1</v>
      </c>
      <c r="H30" s="15">
        <v>388</v>
      </c>
      <c r="I30" s="15">
        <v>458</v>
      </c>
      <c r="J30" s="25">
        <v>81</v>
      </c>
      <c r="K30" s="25">
        <v>96</v>
      </c>
      <c r="L30" s="65">
        <f t="shared" si="4"/>
        <v>-15.283842794759835</v>
      </c>
      <c r="M30" s="15">
        <f t="shared" si="0"/>
        <v>388</v>
      </c>
      <c r="N30" s="38">
        <v>1</v>
      </c>
      <c r="O30" s="15">
        <v>1066</v>
      </c>
      <c r="P30" s="15">
        <v>866</v>
      </c>
      <c r="Q30" s="15">
        <v>236</v>
      </c>
      <c r="R30" s="15">
        <v>188</v>
      </c>
      <c r="S30" s="65">
        <f>(O30/P30*100)-100</f>
        <v>23.09468822170902</v>
      </c>
      <c r="T30" s="91">
        <v>5561</v>
      </c>
      <c r="U30" s="15">
        <f t="shared" si="1"/>
        <v>1066</v>
      </c>
      <c r="V30" s="77">
        <f t="shared" si="2"/>
        <v>6627</v>
      </c>
      <c r="W30" s="77">
        <v>1472</v>
      </c>
      <c r="X30" s="78">
        <f t="shared" si="3"/>
        <v>1708</v>
      </c>
    </row>
    <row r="31" spans="1:24" ht="12.75">
      <c r="A31" s="74">
        <v>18</v>
      </c>
      <c r="B31" s="74" t="s">
        <v>58</v>
      </c>
      <c r="C31" s="4" t="s">
        <v>77</v>
      </c>
      <c r="D31" s="16" t="s">
        <v>46</v>
      </c>
      <c r="E31" s="16" t="s">
        <v>42</v>
      </c>
      <c r="F31" s="38">
        <v>1</v>
      </c>
      <c r="G31" s="38">
        <v>1</v>
      </c>
      <c r="H31" s="25">
        <v>464</v>
      </c>
      <c r="I31" s="25"/>
      <c r="J31" s="25">
        <v>93</v>
      </c>
      <c r="K31" s="25"/>
      <c r="L31" s="65"/>
      <c r="M31" s="15">
        <f t="shared" si="0"/>
        <v>464</v>
      </c>
      <c r="N31" s="75">
        <v>1</v>
      </c>
      <c r="O31" s="15">
        <v>1009</v>
      </c>
      <c r="P31" s="15"/>
      <c r="Q31" s="15">
        <v>207</v>
      </c>
      <c r="R31" s="15"/>
      <c r="S31" s="65"/>
      <c r="T31" s="84"/>
      <c r="U31" s="15">
        <f t="shared" si="1"/>
        <v>1009</v>
      </c>
      <c r="V31" s="77">
        <f t="shared" si="2"/>
        <v>1009</v>
      </c>
      <c r="W31" s="77"/>
      <c r="X31" s="78">
        <f t="shared" si="3"/>
        <v>207</v>
      </c>
    </row>
    <row r="32" spans="1:24" ht="12.75">
      <c r="A32" s="74">
        <v>19</v>
      </c>
      <c r="B32" s="74">
        <v>17</v>
      </c>
      <c r="C32" s="4" t="s">
        <v>55</v>
      </c>
      <c r="D32" s="16" t="s">
        <v>46</v>
      </c>
      <c r="E32" s="16" t="s">
        <v>44</v>
      </c>
      <c r="F32" s="38">
        <v>12</v>
      </c>
      <c r="G32" s="38">
        <v>10</v>
      </c>
      <c r="H32" s="15">
        <v>332</v>
      </c>
      <c r="I32" s="15">
        <v>322</v>
      </c>
      <c r="J32" s="92">
        <v>92</v>
      </c>
      <c r="K32" s="92">
        <v>105</v>
      </c>
      <c r="L32" s="65">
        <f>(H32/I32*100)-100</f>
        <v>3.1055900621118013</v>
      </c>
      <c r="M32" s="15">
        <f t="shared" si="0"/>
        <v>33.2</v>
      </c>
      <c r="N32" s="39">
        <v>10</v>
      </c>
      <c r="O32" s="15">
        <v>340</v>
      </c>
      <c r="P32" s="15">
        <v>499</v>
      </c>
      <c r="Q32" s="15">
        <v>94</v>
      </c>
      <c r="R32" s="15">
        <v>158</v>
      </c>
      <c r="S32" s="67">
        <f>(O32/P32*100)-100</f>
        <v>-31.86372745490982</v>
      </c>
      <c r="T32" s="84">
        <v>269030</v>
      </c>
      <c r="U32" s="15">
        <f t="shared" si="1"/>
        <v>34</v>
      </c>
      <c r="V32" s="77">
        <f t="shared" si="2"/>
        <v>269370</v>
      </c>
      <c r="W32" s="77">
        <v>69911</v>
      </c>
      <c r="X32" s="78">
        <f t="shared" si="3"/>
        <v>70005</v>
      </c>
    </row>
    <row r="33" spans="1:24" ht="13.5" thickBot="1">
      <c r="A33" s="51">
        <v>20</v>
      </c>
      <c r="B33" s="74"/>
      <c r="C33" s="4"/>
      <c r="D33" s="16"/>
      <c r="E33" s="16"/>
      <c r="F33" s="38"/>
      <c r="G33" s="38"/>
      <c r="H33" s="15"/>
      <c r="I33" s="15"/>
      <c r="J33" s="89"/>
      <c r="K33" s="89"/>
      <c r="L33" s="65"/>
      <c r="M33" s="15"/>
      <c r="N33" s="75"/>
      <c r="O33" s="23"/>
      <c r="P33" s="23"/>
      <c r="Q33" s="23"/>
      <c r="R33" s="23"/>
      <c r="S33" s="65"/>
      <c r="T33" s="84"/>
      <c r="U33" s="15"/>
      <c r="V33" s="77"/>
      <c r="W33" s="77"/>
      <c r="X33" s="78"/>
    </row>
    <row r="34" spans="1:24" s="37" customFormat="1" ht="12.75" thickBot="1">
      <c r="A34" s="34"/>
      <c r="B34" s="35"/>
      <c r="C34" s="41" t="s">
        <v>37</v>
      </c>
      <c r="D34" s="35"/>
      <c r="E34" s="35"/>
      <c r="F34" s="35"/>
      <c r="G34" s="35">
        <f>SUM(G14:G33)</f>
        <v>148</v>
      </c>
      <c r="H34" s="32">
        <f>SUM(H14:H33)</f>
        <v>98856</v>
      </c>
      <c r="I34" s="32">
        <v>131174</v>
      </c>
      <c r="J34" s="32">
        <f>SUM(J14:J33)</f>
        <v>20467</v>
      </c>
      <c r="K34" s="32">
        <v>27033</v>
      </c>
      <c r="L34" s="70">
        <f>(H34/I34*100)-100</f>
        <v>-24.637504383490622</v>
      </c>
      <c r="M34" s="33">
        <f>H34/G34</f>
        <v>667.9459459459459</v>
      </c>
      <c r="N34" s="35">
        <f>SUM(N14:N33)</f>
        <v>148</v>
      </c>
      <c r="O34" s="32">
        <f>SUM(O14:O33)</f>
        <v>145117</v>
      </c>
      <c r="P34" s="32">
        <v>202698</v>
      </c>
      <c r="Q34" s="32">
        <f>SUM(Q14:Q33)</f>
        <v>32152</v>
      </c>
      <c r="R34" s="32">
        <v>45034</v>
      </c>
      <c r="S34" s="70">
        <f>(O34/P34*100)-100</f>
        <v>-28.40728571569528</v>
      </c>
      <c r="T34" s="80">
        <f>SUM(T14:T33)</f>
        <v>2848433</v>
      </c>
      <c r="U34" s="33">
        <f>O34/N34</f>
        <v>980.5202702702703</v>
      </c>
      <c r="V34" s="82">
        <f>SUM(V14:V33)</f>
        <v>2993550</v>
      </c>
      <c r="W34" s="81">
        <f>SUM(W14:W33)</f>
        <v>661567</v>
      </c>
      <c r="X34" s="36">
        <f>SUM(X14:X33)</f>
        <v>693719</v>
      </c>
    </row>
    <row r="35" spans="8:11" ht="12.75">
      <c r="H35" s="24"/>
      <c r="I35" s="24"/>
      <c r="J35" s="24"/>
      <c r="K35" s="24"/>
    </row>
    <row r="37" spans="3:4" ht="12.75">
      <c r="C37" s="24"/>
      <c r="D37" s="24"/>
    </row>
    <row r="38" spans="3:4" ht="12.75">
      <c r="C38" s="24"/>
      <c r="D38" s="24"/>
    </row>
    <row r="39" spans="3:5" ht="12.75">
      <c r="C39" s="24"/>
      <c r="D39" s="24"/>
      <c r="E39" s="24"/>
    </row>
    <row r="40" spans="3:5" ht="12.75">
      <c r="C40" s="24"/>
      <c r="D40" s="24"/>
      <c r="E40" s="24"/>
    </row>
  </sheetData>
  <sheetProtection/>
  <printOptions/>
  <pageMargins left="0.5905511811023623" right="0.2362204724409449" top="0.7874015748031497" bottom="0.7874015748031497" header="0.5118110236220472" footer="0.5118110236220472"/>
  <pageSetup fitToHeight="1" fitToWidth="1" horizontalDpi="300" verticalDpi="300" orientation="landscape" paperSize="9" scale="87" r:id="rId1"/>
  <headerFooter alignWithMargins="0">
    <oddFooter>&amp;CPrepared by JANKO CRETNIK jr.
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5"/>
  <sheetViews>
    <sheetView showGridLines="0" zoomScalePageLayoutView="0" workbookViewId="0" topLeftCell="A1">
      <selection activeCell="G10" sqref="G10"/>
    </sheetView>
  </sheetViews>
  <sheetFormatPr defaultColWidth="9.140625" defaultRowHeight="12.75"/>
  <cols>
    <col min="1" max="2" width="4.7109375" style="0" customWidth="1"/>
    <col min="3" max="3" width="25.7109375" style="0" customWidth="1"/>
    <col min="4" max="4" width="8.57421875" style="0" customWidth="1"/>
    <col min="5" max="5" width="9.28125" style="0" customWidth="1"/>
    <col min="6" max="6" width="4.421875" style="0" customWidth="1"/>
    <col min="7" max="7" width="4.7109375" style="0" customWidth="1"/>
    <col min="8" max="8" width="9.7109375" style="0" customWidth="1"/>
    <col min="9" max="9" width="10.8515625" style="0" hidden="1" customWidth="1"/>
    <col min="10" max="10" width="7.7109375" style="0" customWidth="1"/>
    <col min="11" max="11" width="9.8515625" style="0" hidden="1" customWidth="1"/>
    <col min="12" max="12" width="7.28125" style="0" customWidth="1"/>
    <col min="13" max="13" width="8.7109375" style="0" customWidth="1"/>
    <col min="14" max="14" width="4.57421875" style="0" customWidth="1"/>
    <col min="15" max="15" width="10.7109375" style="0" customWidth="1"/>
    <col min="16" max="16" width="10.7109375" style="0" hidden="1" customWidth="1"/>
    <col min="17" max="17" width="8.7109375" style="0" customWidth="1"/>
    <col min="18" max="18" width="9.7109375" style="0" hidden="1" customWidth="1"/>
    <col min="19" max="19" width="7.8515625" style="0" customWidth="1"/>
    <col min="20" max="20" width="11.7109375" style="29" hidden="1" customWidth="1"/>
    <col min="21" max="21" width="9.7109375" style="29" customWidth="1"/>
    <col min="22" max="22" width="11.7109375" style="0" customWidth="1"/>
    <col min="23" max="23" width="11.7109375" style="0" hidden="1" customWidth="1"/>
    <col min="24" max="24" width="9.7109375" style="0" customWidth="1"/>
  </cols>
  <sheetData>
    <row r="1" spans="1:24" ht="15.75">
      <c r="A1" s="1"/>
      <c r="B1" s="1"/>
      <c r="C1" s="1"/>
      <c r="D1" s="1"/>
      <c r="E1" s="1"/>
      <c r="F1" s="1"/>
      <c r="G1" s="1"/>
      <c r="H1" s="46" t="s">
        <v>39</v>
      </c>
      <c r="I1" s="1"/>
      <c r="J1" s="46"/>
      <c r="K1" s="5"/>
      <c r="L1" s="1"/>
      <c r="M1" s="1"/>
      <c r="N1" s="1"/>
      <c r="P1" s="1"/>
      <c r="Q1" s="1"/>
      <c r="R1" s="1"/>
      <c r="S1" s="1"/>
      <c r="V1" s="1"/>
      <c r="W1" s="1"/>
      <c r="X1" s="1"/>
    </row>
    <row r="2" spans="1:24" ht="14.25">
      <c r="A2" s="1"/>
      <c r="B2" s="1"/>
      <c r="C2" s="1"/>
      <c r="D2" s="1"/>
      <c r="E2" s="1"/>
      <c r="F2" s="1"/>
      <c r="G2" s="1"/>
      <c r="H2" s="6" t="s">
        <v>38</v>
      </c>
      <c r="I2" s="1"/>
      <c r="J2" s="6"/>
      <c r="K2" s="6"/>
      <c r="L2" s="1"/>
      <c r="M2" s="1"/>
      <c r="N2" s="1"/>
      <c r="O2" s="1"/>
      <c r="P2" s="1"/>
      <c r="Q2" s="1"/>
      <c r="R2" s="1"/>
      <c r="S2" s="1"/>
      <c r="V2" s="1"/>
      <c r="W2" s="1"/>
      <c r="X2" s="1"/>
    </row>
    <row r="3" spans="1:24" ht="12.75">
      <c r="A3" s="1"/>
      <c r="B3" s="1"/>
      <c r="C3" s="1"/>
      <c r="D3" s="1"/>
      <c r="E3" s="1"/>
      <c r="F3" s="1"/>
      <c r="G3" s="1"/>
      <c r="H3" s="1"/>
      <c r="I3" s="1"/>
      <c r="J3" s="13" t="s">
        <v>0</v>
      </c>
      <c r="K3" s="13"/>
      <c r="L3" s="1"/>
      <c r="M3" s="1"/>
      <c r="N3" s="1"/>
      <c r="O3" s="1"/>
      <c r="P3" s="1"/>
      <c r="Q3" s="1"/>
      <c r="R3" s="1"/>
      <c r="S3" s="1"/>
      <c r="V3" s="1"/>
      <c r="W3" s="1"/>
      <c r="X3" s="1"/>
    </row>
    <row r="4" spans="1:24" s="2" customFormat="1" ht="11.25">
      <c r="A4" s="9"/>
      <c r="B4" s="9"/>
      <c r="C4" s="19" t="s">
        <v>1</v>
      </c>
      <c r="D4" s="7"/>
      <c r="E4" s="9"/>
      <c r="F4" s="20" t="s">
        <v>2</v>
      </c>
      <c r="G4" s="21"/>
      <c r="H4" s="21"/>
      <c r="I4" s="21"/>
      <c r="J4" s="68" t="str">
        <f>'WEEKLY COMPETITIVE REPORT'!J4</f>
        <v>25 - Sep</v>
      </c>
      <c r="K4" s="21"/>
      <c r="L4" s="63"/>
      <c r="M4" s="27"/>
      <c r="N4" s="9"/>
      <c r="O4" s="9"/>
      <c r="P4" s="9"/>
      <c r="Q4" s="9"/>
      <c r="R4" s="9"/>
      <c r="S4" s="9"/>
      <c r="T4" s="30"/>
      <c r="U4" s="30"/>
      <c r="V4" s="61" t="s">
        <v>3</v>
      </c>
      <c r="W4" s="62" t="s">
        <v>0</v>
      </c>
      <c r="X4" s="73">
        <f>'WEEKLY COMPETITIVE REPORT'!X4</f>
        <v>0.685</v>
      </c>
    </row>
    <row r="5" spans="1:24" s="2" customFormat="1" ht="11.25">
      <c r="A5" s="9"/>
      <c r="B5" s="9"/>
      <c r="C5" s="9" t="s">
        <v>0</v>
      </c>
      <c r="D5" s="9"/>
      <c r="E5" s="9"/>
      <c r="F5" s="3" t="s">
        <v>4</v>
      </c>
      <c r="G5" s="8"/>
      <c r="H5" s="8"/>
      <c r="I5" s="8"/>
      <c r="J5" s="69" t="str">
        <f>'WEEKLY COMPETITIVE REPORT'!J5</f>
        <v>24 - Sep</v>
      </c>
      <c r="K5" s="8"/>
      <c r="L5" s="64"/>
      <c r="M5" s="27"/>
      <c r="N5" s="9"/>
      <c r="O5" s="9"/>
      <c r="P5" s="9"/>
      <c r="Q5" s="9"/>
      <c r="R5" s="9"/>
      <c r="S5" s="9"/>
      <c r="T5" s="30"/>
      <c r="U5" s="30"/>
      <c r="V5" s="44"/>
      <c r="W5" s="9"/>
      <c r="X5" s="45"/>
    </row>
    <row r="6" spans="1:24" s="2" customFormat="1" ht="11.25">
      <c r="A6" s="9"/>
      <c r="B6" s="9"/>
      <c r="C6" s="9"/>
      <c r="D6" s="9"/>
      <c r="E6" s="9"/>
      <c r="F6" s="9"/>
      <c r="G6" s="9"/>
      <c r="H6" s="9"/>
      <c r="I6" s="9"/>
      <c r="J6" s="9"/>
      <c r="K6" s="27"/>
      <c r="L6" s="9"/>
      <c r="M6" s="9"/>
      <c r="N6" s="27"/>
      <c r="O6" s="9"/>
      <c r="P6" s="9"/>
      <c r="Q6" s="9"/>
      <c r="R6" s="9"/>
      <c r="S6" s="9"/>
      <c r="T6" s="30"/>
      <c r="U6" s="30"/>
      <c r="V6" s="44"/>
      <c r="W6" s="9"/>
      <c r="X6" s="45"/>
    </row>
    <row r="7" spans="1:24" s="2" customFormat="1" ht="12.75">
      <c r="A7" s="9"/>
      <c r="B7" s="9" t="s">
        <v>8</v>
      </c>
      <c r="C7" s="9" t="s">
        <v>28</v>
      </c>
      <c r="D7" s="9"/>
      <c r="E7" s="9"/>
      <c r="F7" s="9"/>
      <c r="G7" s="42" t="str">
        <f>'WEEKLY COMPETITIVE REPORT'!G7</f>
        <v>Week </v>
      </c>
      <c r="H7" s="9"/>
      <c r="I7" s="10" t="s">
        <v>7</v>
      </c>
      <c r="J7" s="42">
        <f>'WEEKLY COMPETITIVE REPORT'!J7</f>
        <v>39</v>
      </c>
      <c r="K7" s="10" t="s">
        <v>7</v>
      </c>
      <c r="L7" s="9"/>
      <c r="M7" s="9"/>
      <c r="N7" s="42"/>
      <c r="O7" s="9"/>
      <c r="P7" s="10" t="s">
        <v>7</v>
      </c>
      <c r="Q7" s="9"/>
      <c r="R7" s="10" t="s">
        <v>7</v>
      </c>
      <c r="S7" s="9"/>
      <c r="T7" s="10" t="s">
        <v>7</v>
      </c>
      <c r="U7" s="10"/>
      <c r="V7" s="43"/>
      <c r="W7" s="10" t="s">
        <v>7</v>
      </c>
      <c r="X7" s="28"/>
    </row>
    <row r="8" spans="1:24" ht="12.75">
      <c r="A8" s="10"/>
      <c r="B8" s="9" t="s">
        <v>29</v>
      </c>
      <c r="C8" s="11" t="s">
        <v>10</v>
      </c>
      <c r="D8" s="10"/>
      <c r="E8" s="10"/>
      <c r="F8" s="10"/>
      <c r="G8" s="10"/>
      <c r="H8" s="10"/>
      <c r="I8" s="10" t="s">
        <v>9</v>
      </c>
      <c r="J8" s="42"/>
      <c r="K8" s="10" t="s">
        <v>9</v>
      </c>
      <c r="L8" s="9"/>
      <c r="M8" s="9"/>
      <c r="N8" s="42"/>
      <c r="O8" s="14"/>
      <c r="P8" s="10" t="s">
        <v>9</v>
      </c>
      <c r="Q8" s="10"/>
      <c r="R8" s="10" t="s">
        <v>9</v>
      </c>
      <c r="S8" s="10"/>
      <c r="T8" s="10" t="s">
        <v>9</v>
      </c>
      <c r="U8" s="10"/>
      <c r="V8" s="43" t="s">
        <v>5</v>
      </c>
      <c r="W8" s="10" t="s">
        <v>9</v>
      </c>
      <c r="X8" s="28">
        <f>'WEEKLY COMPETITIVE REPORT'!X8</f>
        <v>40087</v>
      </c>
    </row>
    <row r="9" spans="1:24" ht="12.75">
      <c r="A9" s="9"/>
      <c r="B9" s="11"/>
      <c r="C9" s="12" t="s">
        <v>30</v>
      </c>
      <c r="D9" s="9"/>
      <c r="E9" s="9"/>
      <c r="F9" s="9" t="s">
        <v>0</v>
      </c>
      <c r="G9" s="60" t="s">
        <v>49</v>
      </c>
      <c r="H9" s="10"/>
      <c r="I9" s="10" t="s">
        <v>11</v>
      </c>
      <c r="J9" s="10"/>
      <c r="K9" s="10" t="s">
        <v>11</v>
      </c>
      <c r="L9" s="10"/>
      <c r="M9" s="10"/>
      <c r="N9" s="10"/>
      <c r="O9" s="10"/>
      <c r="P9" s="10" t="s">
        <v>11</v>
      </c>
      <c r="Q9" s="10"/>
      <c r="R9" s="10" t="s">
        <v>11</v>
      </c>
      <c r="S9" s="10"/>
      <c r="T9" s="10" t="s">
        <v>11</v>
      </c>
      <c r="U9" s="10"/>
      <c r="V9" s="10"/>
      <c r="W9" s="10" t="s">
        <v>11</v>
      </c>
      <c r="X9" s="18"/>
    </row>
    <row r="10" spans="1:24" ht="12.75">
      <c r="A10" s="9"/>
      <c r="B10" s="9"/>
      <c r="C10" s="11"/>
      <c r="D10" s="9"/>
      <c r="E10" s="9"/>
      <c r="F10" s="9"/>
      <c r="G10" s="10"/>
      <c r="H10" s="10"/>
      <c r="I10" s="10" t="s">
        <v>12</v>
      </c>
      <c r="J10" s="10"/>
      <c r="K10" s="10" t="s">
        <v>12</v>
      </c>
      <c r="L10" s="10"/>
      <c r="M10" s="10"/>
      <c r="N10" s="10"/>
      <c r="O10" s="17"/>
      <c r="P10" s="10" t="s">
        <v>12</v>
      </c>
      <c r="Q10" s="10"/>
      <c r="R10" s="10" t="s">
        <v>12</v>
      </c>
      <c r="S10" s="10"/>
      <c r="T10" s="10" t="s">
        <v>12</v>
      </c>
      <c r="U10" s="10"/>
      <c r="V10" s="10"/>
      <c r="W10" s="10" t="s">
        <v>12</v>
      </c>
      <c r="X10" s="10"/>
    </row>
    <row r="11" spans="1:24" ht="13.5" thickBot="1">
      <c r="A11" s="10"/>
      <c r="B11" s="10"/>
      <c r="C11" s="10" t="s">
        <v>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31"/>
      <c r="U11" s="31"/>
      <c r="V11" s="10"/>
      <c r="W11" s="10"/>
      <c r="X11" s="10"/>
    </row>
    <row r="12" spans="1:24" ht="12.75">
      <c r="A12" s="47" t="s">
        <v>13</v>
      </c>
      <c r="B12" s="48" t="s">
        <v>14</v>
      </c>
      <c r="C12" s="48"/>
      <c r="D12" s="48"/>
      <c r="E12" s="48" t="s">
        <v>35</v>
      </c>
      <c r="F12" s="48" t="s">
        <v>15</v>
      </c>
      <c r="G12" s="48" t="s">
        <v>16</v>
      </c>
      <c r="H12" s="48" t="s">
        <v>33</v>
      </c>
      <c r="I12" s="48" t="s">
        <v>31</v>
      </c>
      <c r="J12" s="48" t="s">
        <v>33</v>
      </c>
      <c r="K12" s="48" t="s">
        <v>31</v>
      </c>
      <c r="L12" s="48" t="s">
        <v>17</v>
      </c>
      <c r="M12" s="49" t="s">
        <v>40</v>
      </c>
      <c r="N12" s="48" t="s">
        <v>16</v>
      </c>
      <c r="O12" s="48" t="s">
        <v>32</v>
      </c>
      <c r="P12" s="48" t="s">
        <v>34</v>
      </c>
      <c r="Q12" s="48" t="s">
        <v>32</v>
      </c>
      <c r="R12" s="48" t="s">
        <v>18</v>
      </c>
      <c r="S12" s="48" t="s">
        <v>17</v>
      </c>
      <c r="T12" s="49" t="s">
        <v>20</v>
      </c>
      <c r="U12" s="49" t="s">
        <v>40</v>
      </c>
      <c r="V12" s="48" t="s">
        <v>19</v>
      </c>
      <c r="W12" s="48" t="s">
        <v>20</v>
      </c>
      <c r="X12" s="50" t="s">
        <v>19</v>
      </c>
    </row>
    <row r="13" spans="1:24" ht="13.5" thickBot="1">
      <c r="A13" s="53" t="s">
        <v>15</v>
      </c>
      <c r="B13" s="54" t="s">
        <v>15</v>
      </c>
      <c r="C13" s="54" t="s">
        <v>21</v>
      </c>
      <c r="D13" s="54" t="s">
        <v>22</v>
      </c>
      <c r="E13" s="54" t="s">
        <v>22</v>
      </c>
      <c r="F13" s="54" t="s">
        <v>16</v>
      </c>
      <c r="G13" s="54" t="s">
        <v>23</v>
      </c>
      <c r="H13" s="54" t="s">
        <v>24</v>
      </c>
      <c r="I13" s="54" t="s">
        <v>27</v>
      </c>
      <c r="J13" s="54" t="s">
        <v>25</v>
      </c>
      <c r="K13" s="54" t="s">
        <v>25</v>
      </c>
      <c r="L13" s="54" t="s">
        <v>26</v>
      </c>
      <c r="M13" s="55" t="s">
        <v>41</v>
      </c>
      <c r="N13" s="54" t="s">
        <v>23</v>
      </c>
      <c r="O13" s="54" t="s">
        <v>24</v>
      </c>
      <c r="P13" s="54" t="s">
        <v>24</v>
      </c>
      <c r="Q13" s="54" t="s">
        <v>25</v>
      </c>
      <c r="R13" s="54" t="s">
        <v>25</v>
      </c>
      <c r="S13" s="54" t="s">
        <v>26</v>
      </c>
      <c r="T13" s="55" t="s">
        <v>24</v>
      </c>
      <c r="U13" s="55" t="s">
        <v>41</v>
      </c>
      <c r="V13" s="54" t="s">
        <v>24</v>
      </c>
      <c r="W13" s="54" t="s">
        <v>25</v>
      </c>
      <c r="X13" s="56" t="s">
        <v>25</v>
      </c>
    </row>
    <row r="14" spans="1:24" ht="12.75">
      <c r="A14" s="51">
        <v>1</v>
      </c>
      <c r="B14" s="4" t="str">
        <f>'WEEKLY COMPETITIVE REPORT'!B14</f>
        <v>New</v>
      </c>
      <c r="C14" s="4" t="str">
        <f>'WEEKLY COMPETITIVE REPORT'!C14</f>
        <v>UP</v>
      </c>
      <c r="D14" s="4" t="str">
        <f>'WEEKLY COMPETITIVE REPORT'!D14</f>
        <v>WDI</v>
      </c>
      <c r="E14" s="4" t="str">
        <f>'WEEKLY COMPETITIVE REPORT'!E14</f>
        <v>CENEX</v>
      </c>
      <c r="F14" s="38">
        <f>'WEEKLY COMPETITIVE REPORT'!F14</f>
        <v>1</v>
      </c>
      <c r="G14" s="38">
        <f>'WEEKLY COMPETITIVE REPORT'!G14</f>
        <v>18</v>
      </c>
      <c r="H14" s="15">
        <f>'WEEKLY COMPETITIVE REPORT'!H14/X4</f>
        <v>37096.3503649635</v>
      </c>
      <c r="I14" s="15">
        <f>'WEEKLY COMPETITIVE REPORT'!I14/X4</f>
        <v>0</v>
      </c>
      <c r="J14" s="23">
        <f>'WEEKLY COMPETITIVE REPORT'!J14</f>
        <v>5014</v>
      </c>
      <c r="K14" s="23">
        <f>'WEEKLY COMPETITIVE REPORT'!K14</f>
        <v>0</v>
      </c>
      <c r="L14" s="65">
        <f>'WEEKLY COMPETITIVE REPORT'!L14</f>
        <v>0</v>
      </c>
      <c r="M14" s="15">
        <f aca="true" t="shared" si="0" ref="M14:M20">H14/G14</f>
        <v>2060.9083536090834</v>
      </c>
      <c r="N14" s="38">
        <f>'WEEKLY COMPETITIVE REPORT'!N14</f>
        <v>18</v>
      </c>
      <c r="O14" s="15">
        <f>'WEEKLY COMPETITIVE REPORT'!O14/X4</f>
        <v>51236.496350364956</v>
      </c>
      <c r="P14" s="15">
        <f>'WEEKLY COMPETITIVE REPORT'!P14/X4</f>
        <v>0</v>
      </c>
      <c r="Q14" s="23">
        <f>'WEEKLY COMPETITIVE REPORT'!Q14</f>
        <v>7308</v>
      </c>
      <c r="R14" s="23">
        <f>'WEEKLY COMPETITIVE REPORT'!R14</f>
        <v>0</v>
      </c>
      <c r="S14" s="65">
        <f>'WEEKLY COMPETITIVE REPORT'!S14</f>
        <v>0</v>
      </c>
      <c r="T14" s="15">
        <f>'WEEKLY COMPETITIVE REPORT'!T14/X4</f>
        <v>8751.824817518247</v>
      </c>
      <c r="U14" s="15">
        <f aca="true" t="shared" si="1" ref="U14:U20">O14/N14</f>
        <v>2846.47201946472</v>
      </c>
      <c r="V14" s="26">
        <f aca="true" t="shared" si="2" ref="V14:V20">O14+T14</f>
        <v>59988.3211678832</v>
      </c>
      <c r="W14" s="23">
        <f>'WEEKLY COMPETITIVE REPORT'!W14</f>
        <v>1892</v>
      </c>
      <c r="X14" s="57">
        <f>'WEEKLY COMPETITIVE REPORT'!X14</f>
        <v>9200</v>
      </c>
    </row>
    <row r="15" spans="1:24" ht="12.75">
      <c r="A15" s="51">
        <v>2</v>
      </c>
      <c r="B15" s="4">
        <f>'WEEKLY COMPETITIVE REPORT'!B15</f>
        <v>2</v>
      </c>
      <c r="C15" s="4" t="str">
        <f>'WEEKLY COMPETITIVE REPORT'!C15</f>
        <v>UGLY TRUTH</v>
      </c>
      <c r="D15" s="4" t="str">
        <f>'WEEKLY COMPETITIVE REPORT'!D15</f>
        <v>SONY</v>
      </c>
      <c r="E15" s="4" t="str">
        <f>'WEEKLY COMPETITIVE REPORT'!E15</f>
        <v>CF</v>
      </c>
      <c r="F15" s="38">
        <f>'WEEKLY COMPETITIVE REPORT'!F15</f>
        <v>4</v>
      </c>
      <c r="G15" s="38">
        <f>'WEEKLY COMPETITIVE REPORT'!G15</f>
        <v>7</v>
      </c>
      <c r="H15" s="15">
        <f>'WEEKLY COMPETITIVE REPORT'!H15/X4</f>
        <v>24475.912408759123</v>
      </c>
      <c r="I15" s="15">
        <f>'WEEKLY COMPETITIVE REPORT'!I15/X4</f>
        <v>23670.072992700727</v>
      </c>
      <c r="J15" s="23">
        <f>'WEEKLY COMPETITIVE REPORT'!J15</f>
        <v>3746</v>
      </c>
      <c r="K15" s="23">
        <f>'WEEKLY COMPETITIVE REPORT'!K15</f>
        <v>3593</v>
      </c>
      <c r="L15" s="65">
        <f>'WEEKLY COMPETITIVE REPORT'!L15</f>
        <v>3.4044652769211723</v>
      </c>
      <c r="M15" s="15">
        <f t="shared" si="0"/>
        <v>3496.5589155370176</v>
      </c>
      <c r="N15" s="38">
        <f>'WEEKLY COMPETITIVE REPORT'!N15</f>
        <v>7</v>
      </c>
      <c r="O15" s="15">
        <f>'WEEKLY COMPETITIVE REPORT'!O15/X4</f>
        <v>35893.4306569343</v>
      </c>
      <c r="P15" s="15">
        <f>'WEEKLY COMPETITIVE REPORT'!P15/X4</f>
        <v>37908.02919708029</v>
      </c>
      <c r="Q15" s="23">
        <f>'WEEKLY COMPETITIVE REPORT'!Q15</f>
        <v>5948</v>
      </c>
      <c r="R15" s="23">
        <f>'WEEKLY COMPETITIVE REPORT'!R15</f>
        <v>6263</v>
      </c>
      <c r="S15" s="65">
        <f>'WEEKLY COMPETITIVE REPORT'!S15</f>
        <v>-5.314437555358722</v>
      </c>
      <c r="T15" s="15">
        <f>'WEEKLY COMPETITIVE REPORT'!T15/X4</f>
        <v>184331.38686131386</v>
      </c>
      <c r="U15" s="15">
        <f t="shared" si="1"/>
        <v>5127.6329509906145</v>
      </c>
      <c r="V15" s="26">
        <f t="shared" si="2"/>
        <v>220224.81751824816</v>
      </c>
      <c r="W15" s="23">
        <f>'WEEKLY COMPETITIVE REPORT'!W15</f>
        <v>30045</v>
      </c>
      <c r="X15" s="57">
        <f>'WEEKLY COMPETITIVE REPORT'!X15</f>
        <v>35993</v>
      </c>
    </row>
    <row r="16" spans="1:24" ht="12.75">
      <c r="A16" s="51">
        <v>3</v>
      </c>
      <c r="B16" s="4">
        <f>'WEEKLY COMPETITIVE REPORT'!B16</f>
        <v>1</v>
      </c>
      <c r="C16" s="4" t="str">
        <f>'WEEKLY COMPETITIVE REPORT'!C16</f>
        <v>THE FINAL DESTINATION</v>
      </c>
      <c r="D16" s="4" t="str">
        <f>'WEEKLY COMPETITIVE REPORT'!D16</f>
        <v>WB</v>
      </c>
      <c r="E16" s="4" t="str">
        <f>'WEEKLY COMPETITIVE REPORT'!E16</f>
        <v>Blitz</v>
      </c>
      <c r="F16" s="38">
        <f>'WEEKLY COMPETITIVE REPORT'!F16</f>
        <v>4</v>
      </c>
      <c r="G16" s="38">
        <f>'WEEKLY COMPETITIVE REPORT'!G16</f>
        <v>10</v>
      </c>
      <c r="H16" s="15">
        <f>'WEEKLY COMPETITIVE REPORT'!H16/X4</f>
        <v>17760.583941605837</v>
      </c>
      <c r="I16" s="15">
        <f>'WEEKLY COMPETITIVE REPORT'!I16/X4</f>
        <v>28129.92700729927</v>
      </c>
      <c r="J16" s="23">
        <f>'WEEKLY COMPETITIVE REPORT'!J16</f>
        <v>2048</v>
      </c>
      <c r="K16" s="23">
        <f>'WEEKLY COMPETITIVE REPORT'!K16</f>
        <v>3176</v>
      </c>
      <c r="L16" s="65">
        <f>'WEEKLY COMPETITIVE REPORT'!L16</f>
        <v>-36.86231771238777</v>
      </c>
      <c r="M16" s="15">
        <f t="shared" si="0"/>
        <v>1776.0583941605837</v>
      </c>
      <c r="N16" s="38">
        <f>'WEEKLY COMPETITIVE REPORT'!N16</f>
        <v>10</v>
      </c>
      <c r="O16" s="15">
        <f>'WEEKLY COMPETITIVE REPORT'!O16/X4</f>
        <v>24197.0802919708</v>
      </c>
      <c r="P16" s="15">
        <f>'WEEKLY COMPETITIVE REPORT'!P16/X4</f>
        <v>41629.19708029197</v>
      </c>
      <c r="Q16" s="23">
        <f>'WEEKLY COMPETITIVE REPORT'!Q16</f>
        <v>2969</v>
      </c>
      <c r="R16" s="23">
        <f>'WEEKLY COMPETITIVE REPORT'!R16</f>
        <v>5076</v>
      </c>
      <c r="S16" s="65">
        <f>'WEEKLY COMPETITIVE REPORT'!S16</f>
        <v>-41.87473698976013</v>
      </c>
      <c r="T16" s="15">
        <f>'WEEKLY COMPETITIVE REPORT'!T16/X4</f>
        <v>209982.4817518248</v>
      </c>
      <c r="U16" s="15">
        <f t="shared" si="1"/>
        <v>2419.70802919708</v>
      </c>
      <c r="V16" s="26">
        <f t="shared" si="2"/>
        <v>234179.5620437956</v>
      </c>
      <c r="W16" s="23">
        <f>'WEEKLY COMPETITIVE REPORT'!W16</f>
        <v>25731</v>
      </c>
      <c r="X16" s="57">
        <f>'WEEKLY COMPETITIVE REPORT'!X16</f>
        <v>28700</v>
      </c>
    </row>
    <row r="17" spans="1:24" ht="12.75">
      <c r="A17" s="51">
        <v>4</v>
      </c>
      <c r="B17" s="4">
        <f>'WEEKLY COMPETITIVE REPORT'!B17</f>
        <v>4</v>
      </c>
      <c r="C17" s="4" t="str">
        <f>'WEEKLY COMPETITIVE REPORT'!C17</f>
        <v>INGLOURIOUS BASTERDS</v>
      </c>
      <c r="D17" s="4" t="str">
        <f>'WEEKLY COMPETITIVE REPORT'!D17</f>
        <v>UNI</v>
      </c>
      <c r="E17" s="4" t="str">
        <f>'WEEKLY COMPETITIVE REPORT'!E17</f>
        <v>Karantanija</v>
      </c>
      <c r="F17" s="38">
        <f>'WEEKLY COMPETITIVE REPORT'!F17</f>
        <v>6</v>
      </c>
      <c r="G17" s="38">
        <f>'WEEKLY COMPETITIVE REPORT'!G17</f>
        <v>7</v>
      </c>
      <c r="H17" s="15">
        <f>'WEEKLY COMPETITIVE REPORT'!H17/X4</f>
        <v>13195.620437956204</v>
      </c>
      <c r="I17" s="15">
        <f>'WEEKLY COMPETITIVE REPORT'!I17/X4</f>
        <v>11636.496350364963</v>
      </c>
      <c r="J17" s="23">
        <f>'WEEKLY COMPETITIVE REPORT'!J17</f>
        <v>1889</v>
      </c>
      <c r="K17" s="23">
        <f>'WEEKLY COMPETITIVE REPORT'!K17</f>
        <v>1687</v>
      </c>
      <c r="L17" s="65">
        <f>'WEEKLY COMPETITIVE REPORT'!L17</f>
        <v>13.398569815581467</v>
      </c>
      <c r="M17" s="15">
        <f t="shared" si="0"/>
        <v>1885.0886339937435</v>
      </c>
      <c r="N17" s="38">
        <f>'WEEKLY COMPETITIVE REPORT'!N17</f>
        <v>7</v>
      </c>
      <c r="O17" s="15">
        <f>'WEEKLY COMPETITIVE REPORT'!O17/X4</f>
        <v>21475.912408759123</v>
      </c>
      <c r="P17" s="15">
        <f>'WEEKLY COMPETITIVE REPORT'!P17/X4</f>
        <v>22735.76642335766</v>
      </c>
      <c r="Q17" s="23">
        <f>'WEEKLY COMPETITIVE REPORT'!Q17</f>
        <v>3270</v>
      </c>
      <c r="R17" s="23">
        <f>'WEEKLY COMPETITIVE REPORT'!R17</f>
        <v>3560</v>
      </c>
      <c r="S17" s="65">
        <f>'WEEKLY COMPETITIVE REPORT'!S17</f>
        <v>-5.541286759984587</v>
      </c>
      <c r="T17" s="15">
        <f>'WEEKLY COMPETITIVE REPORT'!T17/X4</f>
        <v>307363.503649635</v>
      </c>
      <c r="U17" s="15">
        <f t="shared" si="1"/>
        <v>3067.987486965589</v>
      </c>
      <c r="V17" s="26">
        <f t="shared" si="2"/>
        <v>328839.4160583941</v>
      </c>
      <c r="W17" s="23">
        <f>'WEEKLY COMPETITIVE REPORT'!W17</f>
        <v>48174</v>
      </c>
      <c r="X17" s="57">
        <f>'WEEKLY COMPETITIVE REPORT'!X17</f>
        <v>51444</v>
      </c>
    </row>
    <row r="18" spans="1:24" ht="13.5" customHeight="1">
      <c r="A18" s="51">
        <v>5</v>
      </c>
      <c r="B18" s="4">
        <f>'WEEKLY COMPETITIVE REPORT'!B18</f>
        <v>3</v>
      </c>
      <c r="C18" s="4" t="str">
        <f>'WEEKLY COMPETITIVE REPORT'!C18</f>
        <v>PUBLIC ENEMIES</v>
      </c>
      <c r="D18" s="4" t="str">
        <f>'WEEKLY COMPETITIVE REPORT'!D18</f>
        <v>UNI</v>
      </c>
      <c r="E18" s="4" t="str">
        <f>'WEEKLY COMPETITIVE REPORT'!E18</f>
        <v>Karantanija</v>
      </c>
      <c r="F18" s="38">
        <f>'WEEKLY COMPETITIVE REPORT'!F18</f>
        <v>3</v>
      </c>
      <c r="G18" s="38">
        <f>'WEEKLY COMPETITIVE REPORT'!G18</f>
        <v>8</v>
      </c>
      <c r="H18" s="15">
        <f>'WEEKLY COMPETITIVE REPORT'!H18/X4</f>
        <v>12868.61313868613</v>
      </c>
      <c r="I18" s="15">
        <f>'WEEKLY COMPETITIVE REPORT'!I18/X4</f>
        <v>14160.583941605839</v>
      </c>
      <c r="J18" s="23">
        <f>'WEEKLY COMPETITIVE REPORT'!J18</f>
        <v>1911</v>
      </c>
      <c r="K18" s="23">
        <f>'WEEKLY COMPETITIVE REPORT'!K18</f>
        <v>2042</v>
      </c>
      <c r="L18" s="65">
        <f>'WEEKLY COMPETITIVE REPORT'!L18</f>
        <v>-9.123711340206185</v>
      </c>
      <c r="M18" s="15">
        <f t="shared" si="0"/>
        <v>1608.5766423357663</v>
      </c>
      <c r="N18" s="38">
        <f>'WEEKLY COMPETITIVE REPORT'!N18</f>
        <v>8</v>
      </c>
      <c r="O18" s="15">
        <f>'WEEKLY COMPETITIVE REPORT'!O18/X4</f>
        <v>20170.80291970803</v>
      </c>
      <c r="P18" s="15">
        <f>'WEEKLY COMPETITIVE REPORT'!P18/X4</f>
        <v>25557.66423357664</v>
      </c>
      <c r="Q18" s="23">
        <f>'WEEKLY COMPETITIVE REPORT'!Q18</f>
        <v>3287</v>
      </c>
      <c r="R18" s="23">
        <f>'WEEKLY COMPETITIVE REPORT'!R18</f>
        <v>4116</v>
      </c>
      <c r="S18" s="65">
        <f>'WEEKLY COMPETITIVE REPORT'!S18</f>
        <v>-21.077283372365343</v>
      </c>
      <c r="T18" s="15">
        <f>'WEEKLY COMPETITIVE REPORT'!T18/X4</f>
        <v>75528.46715328467</v>
      </c>
      <c r="U18" s="15">
        <f t="shared" si="1"/>
        <v>2521.3503649635036</v>
      </c>
      <c r="V18" s="26">
        <f t="shared" si="2"/>
        <v>95699.2700729927</v>
      </c>
      <c r="W18" s="23">
        <f>'WEEKLY COMPETITIVE REPORT'!W18</f>
        <v>12425</v>
      </c>
      <c r="X18" s="57">
        <f>'WEEKLY COMPETITIVE REPORT'!X18</f>
        <v>15712</v>
      </c>
    </row>
    <row r="19" spans="1:24" ht="12.75">
      <c r="A19" s="51">
        <v>6</v>
      </c>
      <c r="B19" s="4">
        <f>'WEEKLY COMPETITIVE REPORT'!B19</f>
        <v>5</v>
      </c>
      <c r="C19" s="4" t="str">
        <f>'WEEKLY COMPETITIVE REPORT'!C19</f>
        <v>DISTRICT 9</v>
      </c>
      <c r="D19" s="4" t="str">
        <f>'WEEKLY COMPETITIVE REPORT'!D19</f>
        <v>INDEP</v>
      </c>
      <c r="E19" s="4" t="str">
        <f>'WEEKLY COMPETITIVE REPORT'!E19</f>
        <v>CF</v>
      </c>
      <c r="F19" s="38">
        <f>'WEEKLY COMPETITIVE REPORT'!F19</f>
        <v>2</v>
      </c>
      <c r="G19" s="38">
        <f>'WEEKLY COMPETITIVE REPORT'!G19</f>
        <v>5</v>
      </c>
      <c r="H19" s="15">
        <f>'WEEKLY COMPETITIVE REPORT'!H19/X4</f>
        <v>8364.963503649635</v>
      </c>
      <c r="I19" s="15">
        <f>'WEEKLY COMPETITIVE REPORT'!I19/X4</f>
        <v>8262.773722627737</v>
      </c>
      <c r="J19" s="23">
        <f>'WEEKLY COMPETITIVE REPORT'!J19</f>
        <v>1208</v>
      </c>
      <c r="K19" s="23">
        <f>'WEEKLY COMPETITIVE REPORT'!K19</f>
        <v>1200</v>
      </c>
      <c r="L19" s="65">
        <f>'WEEKLY COMPETITIVE REPORT'!L19</f>
        <v>1.2367491166077826</v>
      </c>
      <c r="M19" s="15">
        <f t="shared" si="0"/>
        <v>1672.992700729927</v>
      </c>
      <c r="N19" s="38">
        <f>'WEEKLY COMPETITIVE REPORT'!N19</f>
        <v>5</v>
      </c>
      <c r="O19" s="15">
        <f>'WEEKLY COMPETITIVE REPORT'!O19/X4</f>
        <v>12176.642335766423</v>
      </c>
      <c r="P19" s="15">
        <f>'WEEKLY COMPETITIVE REPORT'!P19/X4</f>
        <v>15703.649635036496</v>
      </c>
      <c r="Q19" s="23">
        <f>'WEEKLY COMPETITIVE REPORT'!Q19</f>
        <v>1859</v>
      </c>
      <c r="R19" s="23">
        <f>'WEEKLY COMPETITIVE REPORT'!R19</f>
        <v>2460</v>
      </c>
      <c r="S19" s="65">
        <f>'WEEKLY COMPETITIVE REPORT'!S19</f>
        <v>-22.459793622757275</v>
      </c>
      <c r="T19" s="15">
        <f>'WEEKLY COMPETITIVE REPORT'!T19/X4</f>
        <v>15703.649635036496</v>
      </c>
      <c r="U19" s="15">
        <f t="shared" si="1"/>
        <v>2435.3284671532847</v>
      </c>
      <c r="V19" s="26">
        <f t="shared" si="2"/>
        <v>27880.29197080292</v>
      </c>
      <c r="W19" s="23">
        <f>'WEEKLY COMPETITIVE REPORT'!W19</f>
        <v>2460</v>
      </c>
      <c r="X19" s="57">
        <f>'WEEKLY COMPETITIVE REPORT'!X19</f>
        <v>4319</v>
      </c>
    </row>
    <row r="20" spans="1:24" ht="12.75">
      <c r="A20" s="52">
        <v>7</v>
      </c>
      <c r="B20" s="4">
        <f>'WEEKLY COMPETITIVE REPORT'!B20</f>
        <v>7</v>
      </c>
      <c r="C20" s="4" t="str">
        <f>'WEEKLY COMPETITIVE REPORT'!C20</f>
        <v>FUNNY PEOPLE</v>
      </c>
      <c r="D20" s="4" t="str">
        <f>'WEEKLY COMPETITIVE REPORT'!D20</f>
        <v>UNI</v>
      </c>
      <c r="E20" s="4" t="str">
        <f>'WEEKLY COMPETITIVE REPORT'!E20</f>
        <v>Karantanija</v>
      </c>
      <c r="F20" s="38">
        <f>'WEEKLY COMPETITIVE REPORT'!F20</f>
        <v>2</v>
      </c>
      <c r="G20" s="38">
        <f>'WEEKLY COMPETITIVE REPORT'!G20</f>
        <v>6</v>
      </c>
      <c r="H20" s="15">
        <f>'WEEKLY COMPETITIVE REPORT'!H20/X4</f>
        <v>7668.613138686131</v>
      </c>
      <c r="I20" s="15">
        <f>'WEEKLY COMPETITIVE REPORT'!I20/X4</f>
        <v>7458.394160583941</v>
      </c>
      <c r="J20" s="23">
        <f>'WEEKLY COMPETITIVE REPORT'!J20</f>
        <v>1166</v>
      </c>
      <c r="K20" s="23">
        <f>'WEEKLY COMPETITIVE REPORT'!K20</f>
        <v>1138</v>
      </c>
      <c r="L20" s="65">
        <f>'WEEKLY COMPETITIVE REPORT'!L20</f>
        <v>2.818555490311226</v>
      </c>
      <c r="M20" s="15">
        <f t="shared" si="0"/>
        <v>1278.1021897810217</v>
      </c>
      <c r="N20" s="38">
        <f>'WEEKLY COMPETITIVE REPORT'!N20</f>
        <v>6</v>
      </c>
      <c r="O20" s="15">
        <f>'WEEKLY COMPETITIVE REPORT'!O20/X4</f>
        <v>12160.583941605839</v>
      </c>
      <c r="P20" s="15">
        <f>'WEEKLY COMPETITIVE REPORT'!P20/X4</f>
        <v>12962.043795620437</v>
      </c>
      <c r="Q20" s="23">
        <f>'WEEKLY COMPETITIVE REPORT'!Q20</f>
        <v>2016</v>
      </c>
      <c r="R20" s="23">
        <f>'WEEKLY COMPETITIVE REPORT'!R20</f>
        <v>2174</v>
      </c>
      <c r="S20" s="65">
        <f>'WEEKLY COMPETITIVE REPORT'!S20</f>
        <v>-6.183128730712923</v>
      </c>
      <c r="T20" s="15">
        <f>'WEEKLY COMPETITIVE REPORT'!T20/X4</f>
        <v>14366.423357664233</v>
      </c>
      <c r="U20" s="15">
        <f t="shared" si="1"/>
        <v>2026.7639902676399</v>
      </c>
      <c r="V20" s="26">
        <f t="shared" si="2"/>
        <v>26527.007299270073</v>
      </c>
      <c r="W20" s="23">
        <f>'WEEKLY COMPETITIVE REPORT'!W20</f>
        <v>2418</v>
      </c>
      <c r="X20" s="57">
        <f>'WEEKLY COMPETITIVE REPORT'!X20</f>
        <v>4434</v>
      </c>
    </row>
    <row r="21" spans="1:24" ht="12.75">
      <c r="A21" s="51">
        <v>8</v>
      </c>
      <c r="B21" s="4">
        <f>'WEEKLY COMPETITIVE REPORT'!B21</f>
        <v>6</v>
      </c>
      <c r="C21" s="4" t="str">
        <f>'WEEKLY COMPETITIVE REPORT'!C21</f>
        <v>COCO AVANT CHANEL</v>
      </c>
      <c r="D21" s="4" t="str">
        <f>'WEEKLY COMPETITIVE REPORT'!D21</f>
        <v>INDEP</v>
      </c>
      <c r="E21" s="4" t="str">
        <f>'WEEKLY COMPETITIVE REPORT'!E21</f>
        <v>CF</v>
      </c>
      <c r="F21" s="38">
        <f>'WEEKLY COMPETITIVE REPORT'!F21</f>
        <v>5</v>
      </c>
      <c r="G21" s="38">
        <f>'WEEKLY COMPETITIVE REPORT'!G21</f>
        <v>4</v>
      </c>
      <c r="H21" s="15">
        <f>'WEEKLY COMPETITIVE REPORT'!H21/X4</f>
        <v>5545.985401459853</v>
      </c>
      <c r="I21" s="15">
        <f>'WEEKLY COMPETITIVE REPORT'!I21/X4</f>
        <v>7137.226277372262</v>
      </c>
      <c r="J21" s="23">
        <f>'WEEKLY COMPETITIVE REPORT'!J21</f>
        <v>816</v>
      </c>
      <c r="K21" s="23">
        <f>'WEEKLY COMPETITIVE REPORT'!K21</f>
        <v>1064</v>
      </c>
      <c r="L21" s="65">
        <f>'WEEKLY COMPETITIVE REPORT'!L21</f>
        <v>-22.294947842094487</v>
      </c>
      <c r="M21" s="15">
        <f aca="true" t="shared" si="3" ref="M21:M33">H21/G21</f>
        <v>1386.4963503649633</v>
      </c>
      <c r="N21" s="38">
        <f>'WEEKLY COMPETITIVE REPORT'!N21</f>
        <v>4</v>
      </c>
      <c r="O21" s="15">
        <f>'WEEKLY COMPETITIVE REPORT'!O21/X4</f>
        <v>9232.116788321167</v>
      </c>
      <c r="P21" s="15">
        <f>'WEEKLY COMPETITIVE REPORT'!P21/X4</f>
        <v>13748.90510948905</v>
      </c>
      <c r="Q21" s="23">
        <f>'WEEKLY COMPETITIVE REPORT'!Q21</f>
        <v>1456</v>
      </c>
      <c r="R21" s="23">
        <f>'WEEKLY COMPETITIVE REPORT'!R21</f>
        <v>2193</v>
      </c>
      <c r="S21" s="65">
        <f>'WEEKLY COMPETITIVE REPORT'!S21</f>
        <v>-32.851985559566785</v>
      </c>
      <c r="T21" s="15">
        <f>'WEEKLY COMPETITIVE REPORT'!T21/X4</f>
        <v>83446.71532846715</v>
      </c>
      <c r="U21" s="15">
        <f aca="true" t="shared" si="4" ref="U21:U33">O21/N21</f>
        <v>2308.029197080292</v>
      </c>
      <c r="V21" s="26">
        <f aca="true" t="shared" si="5" ref="V21:V33">O21+T21</f>
        <v>92678.83211678831</v>
      </c>
      <c r="W21" s="23">
        <f>'WEEKLY COMPETITIVE REPORT'!W21</f>
        <v>13342</v>
      </c>
      <c r="X21" s="57">
        <f>'WEEKLY COMPETITIVE REPORT'!X21</f>
        <v>14798</v>
      </c>
    </row>
    <row r="22" spans="1:24" ht="12.75">
      <c r="A22" s="51">
        <v>9</v>
      </c>
      <c r="B22" s="4">
        <f>'WEEKLY COMPETITIVE REPORT'!B22</f>
        <v>8</v>
      </c>
      <c r="C22" s="4" t="str">
        <f>'WEEKLY COMPETITIVE REPORT'!C22</f>
        <v>GARFIELD'S FUN FEST</v>
      </c>
      <c r="D22" s="4" t="str">
        <f>'WEEKLY COMPETITIVE REPORT'!D22</f>
        <v>INDEP</v>
      </c>
      <c r="E22" s="4" t="str">
        <f>'WEEKLY COMPETITIVE REPORT'!E22</f>
        <v>Kolosej</v>
      </c>
      <c r="F22" s="38">
        <f>'WEEKLY COMPETITIVE REPORT'!F22</f>
        <v>5</v>
      </c>
      <c r="G22" s="38">
        <f>'WEEKLY COMPETITIVE REPORT'!G22</f>
        <v>5</v>
      </c>
      <c r="H22" s="15">
        <f>'WEEKLY COMPETITIVE REPORT'!H22/X4</f>
        <v>3624.817518248175</v>
      </c>
      <c r="I22" s="15">
        <f>'WEEKLY COMPETITIVE REPORT'!I22/X4</f>
        <v>8972.262773722627</v>
      </c>
      <c r="J22" s="23">
        <f>'WEEKLY COMPETITIVE REPORT'!J22</f>
        <v>587</v>
      </c>
      <c r="K22" s="23">
        <f>'WEEKLY COMPETITIVE REPORT'!K22</f>
        <v>1425</v>
      </c>
      <c r="L22" s="65">
        <f>'WEEKLY COMPETITIVE REPORT'!L22</f>
        <v>-59.59973966807679</v>
      </c>
      <c r="M22" s="15">
        <f t="shared" si="3"/>
        <v>724.963503649635</v>
      </c>
      <c r="N22" s="38">
        <f>'WEEKLY COMPETITIVE REPORT'!N22</f>
        <v>5</v>
      </c>
      <c r="O22" s="15">
        <f>'WEEKLY COMPETITIVE REPORT'!O22/X4</f>
        <v>4938.686131386861</v>
      </c>
      <c r="P22" s="15">
        <f>'WEEKLY COMPETITIVE REPORT'!P22/X4</f>
        <v>12058.39416058394</v>
      </c>
      <c r="Q22" s="23">
        <f>'WEEKLY COMPETITIVE REPORT'!Q22</f>
        <v>864</v>
      </c>
      <c r="R22" s="23">
        <f>'WEEKLY COMPETITIVE REPORT'!R22</f>
        <v>2004</v>
      </c>
      <c r="S22" s="65">
        <f>'WEEKLY COMPETITIVE REPORT'!S22</f>
        <v>-59.04358353510896</v>
      </c>
      <c r="T22" s="15">
        <f>'WEEKLY COMPETITIVE REPORT'!T22/X4</f>
        <v>101413.13868613138</v>
      </c>
      <c r="U22" s="15">
        <f t="shared" si="4"/>
        <v>987.7372262773722</v>
      </c>
      <c r="V22" s="26">
        <f t="shared" si="5"/>
        <v>106351.82481751824</v>
      </c>
      <c r="W22" s="23">
        <f>'WEEKLY COMPETITIVE REPORT'!W22</f>
        <v>18039</v>
      </c>
      <c r="X22" s="57">
        <f>'WEEKLY COMPETITIVE REPORT'!X22</f>
        <v>18903</v>
      </c>
    </row>
    <row r="23" spans="1:24" ht="12.75">
      <c r="A23" s="51">
        <v>10</v>
      </c>
      <c r="B23" s="4">
        <f>'WEEKLY COMPETITIVE REPORT'!B23</f>
        <v>10</v>
      </c>
      <c r="C23" s="4" t="str">
        <f>'WEEKLY COMPETITIVE REPORT'!C23</f>
        <v>THE PROPOSAL</v>
      </c>
      <c r="D23" s="4" t="str">
        <f>'WEEKLY COMPETITIVE REPORT'!D23</f>
        <v>WDI</v>
      </c>
      <c r="E23" s="4" t="str">
        <f>'WEEKLY COMPETITIVE REPORT'!E23</f>
        <v>CENEX</v>
      </c>
      <c r="F23" s="38">
        <f>'WEEKLY COMPETITIVE REPORT'!F23</f>
        <v>9</v>
      </c>
      <c r="G23" s="38">
        <f>'WEEKLY COMPETITIVE REPORT'!G23</f>
        <v>8</v>
      </c>
      <c r="H23" s="15">
        <f>'WEEKLY COMPETITIVE REPORT'!H23/X4</f>
        <v>2639.4160583941602</v>
      </c>
      <c r="I23" s="15">
        <f>'WEEKLY COMPETITIVE REPORT'!I23/X4</f>
        <v>6350.364963503649</v>
      </c>
      <c r="J23" s="23">
        <f>'WEEKLY COMPETITIVE REPORT'!J23</f>
        <v>366</v>
      </c>
      <c r="K23" s="23">
        <f>'WEEKLY COMPETITIVE REPORT'!K23</f>
        <v>952</v>
      </c>
      <c r="L23" s="65">
        <f>'WEEKLY COMPETITIVE REPORT'!L23</f>
        <v>-58.43678160919541</v>
      </c>
      <c r="M23" s="15">
        <f t="shared" si="3"/>
        <v>329.92700729927003</v>
      </c>
      <c r="N23" s="38">
        <f>'WEEKLY COMPETITIVE REPORT'!N23</f>
        <v>8</v>
      </c>
      <c r="O23" s="15">
        <f>'WEEKLY COMPETITIVE REPORT'!O23/X4</f>
        <v>3433.5766423357663</v>
      </c>
      <c r="P23" s="15">
        <f>'WEEKLY COMPETITIVE REPORT'!P23/X4</f>
        <v>9173.722627737225</v>
      </c>
      <c r="Q23" s="23">
        <f>'WEEKLY COMPETITIVE REPORT'!Q23</f>
        <v>486</v>
      </c>
      <c r="R23" s="23">
        <f>'WEEKLY COMPETITIVE REPORT'!R23</f>
        <v>1415</v>
      </c>
      <c r="S23" s="65">
        <f>'WEEKLY COMPETITIVE REPORT'!S23</f>
        <v>-62.571610439210694</v>
      </c>
      <c r="T23" s="15">
        <f>'WEEKLY COMPETITIVE REPORT'!T23/X4</f>
        <v>367132.84671532846</v>
      </c>
      <c r="U23" s="15">
        <f t="shared" si="4"/>
        <v>429.1970802919708</v>
      </c>
      <c r="V23" s="26">
        <f t="shared" si="5"/>
        <v>370566.4233576642</v>
      </c>
      <c r="W23" s="23">
        <f>'WEEKLY COMPETITIVE REPORT'!W23</f>
        <v>62687</v>
      </c>
      <c r="X23" s="57">
        <f>'WEEKLY COMPETITIVE REPORT'!X23</f>
        <v>63173</v>
      </c>
    </row>
    <row r="24" spans="1:24" ht="12.75">
      <c r="A24" s="51">
        <v>11</v>
      </c>
      <c r="B24" s="4">
        <f>'WEEKLY COMPETITIVE REPORT'!B24</f>
        <v>14</v>
      </c>
      <c r="C24" s="4" t="str">
        <f>'WEEKLY COMPETITIVE REPORT'!C24</f>
        <v>HANGOVER</v>
      </c>
      <c r="D24" s="4" t="str">
        <f>'WEEKLY COMPETITIVE REPORT'!D24</f>
        <v>WB</v>
      </c>
      <c r="E24" s="4" t="str">
        <f>'WEEKLY COMPETITIVE REPORT'!E24</f>
        <v>Blitz</v>
      </c>
      <c r="F24" s="38">
        <f>'WEEKLY COMPETITIVE REPORT'!F24</f>
        <v>16</v>
      </c>
      <c r="G24" s="38">
        <f>'WEEKLY COMPETITIVE REPORT'!G24</f>
        <v>6</v>
      </c>
      <c r="H24" s="15">
        <f>'WEEKLY COMPETITIVE REPORT'!H24/X4</f>
        <v>1973.722627737226</v>
      </c>
      <c r="I24" s="15">
        <f>'WEEKLY COMPETITIVE REPORT'!I24/X4</f>
        <v>1512.4087591240875</v>
      </c>
      <c r="J24" s="23">
        <f>'WEEKLY COMPETITIVE REPORT'!J24</f>
        <v>298</v>
      </c>
      <c r="K24" s="23">
        <f>'WEEKLY COMPETITIVE REPORT'!K24</f>
        <v>212</v>
      </c>
      <c r="L24" s="65">
        <f>'WEEKLY COMPETITIVE REPORT'!L24</f>
        <v>30.501930501930502</v>
      </c>
      <c r="M24" s="15">
        <f t="shared" si="3"/>
        <v>328.95377128953766</v>
      </c>
      <c r="N24" s="38">
        <f>'WEEKLY COMPETITIVE REPORT'!N24</f>
        <v>6</v>
      </c>
      <c r="O24" s="15">
        <f>'WEEKLY COMPETITIVE REPORT'!O24/X4</f>
        <v>2821.897810218978</v>
      </c>
      <c r="P24" s="15">
        <f>'WEEKLY COMPETITIVE REPORT'!P24/X4</f>
        <v>2865.693430656934</v>
      </c>
      <c r="Q24" s="23">
        <f>'WEEKLY COMPETITIVE REPORT'!Q24</f>
        <v>447</v>
      </c>
      <c r="R24" s="23">
        <f>'WEEKLY COMPETITIVE REPORT'!R24</f>
        <v>450</v>
      </c>
      <c r="S24" s="65">
        <f>'WEEKLY COMPETITIVE REPORT'!S24</f>
        <v>-1.5282730514518619</v>
      </c>
      <c r="T24" s="15">
        <f>'WEEKLY COMPETITIVE REPORT'!T24/X4</f>
        <v>360035.0364963503</v>
      </c>
      <c r="U24" s="15">
        <f t="shared" si="4"/>
        <v>470.316301703163</v>
      </c>
      <c r="V24" s="26">
        <f t="shared" si="5"/>
        <v>362856.9343065693</v>
      </c>
      <c r="W24" s="23">
        <f>'WEEKLY COMPETITIVE REPORT'!W24</f>
        <v>60563</v>
      </c>
      <c r="X24" s="57">
        <f>'WEEKLY COMPETITIVE REPORT'!X24</f>
        <v>61010</v>
      </c>
    </row>
    <row r="25" spans="1:24" ht="12.75">
      <c r="A25" s="51">
        <v>12</v>
      </c>
      <c r="B25" s="4">
        <f>'WEEKLY COMPETITIVE REPORT'!B25</f>
        <v>12</v>
      </c>
      <c r="C25" s="4" t="str">
        <f>'WEEKLY COMPETITIVE REPORT'!C25</f>
        <v>GHOSTS OF GIRLFRIENDS PAST</v>
      </c>
      <c r="D25" s="4" t="str">
        <f>'WEEKLY COMPETITIVE REPORT'!D25</f>
        <v>WB</v>
      </c>
      <c r="E25" s="4" t="str">
        <f>'WEEKLY COMPETITIVE REPORT'!E25</f>
        <v>Blitz</v>
      </c>
      <c r="F25" s="38">
        <f>'WEEKLY COMPETITIVE REPORT'!F25</f>
        <v>8</v>
      </c>
      <c r="G25" s="38">
        <f>'WEEKLY COMPETITIVE REPORT'!G25</f>
        <v>6</v>
      </c>
      <c r="H25" s="15">
        <f>'WEEKLY COMPETITIVE REPORT'!H25/X4</f>
        <v>1524.0875912408758</v>
      </c>
      <c r="I25" s="15">
        <f>'WEEKLY COMPETITIVE REPORT'!I25/X4</f>
        <v>2896.3503649635036</v>
      </c>
      <c r="J25" s="23">
        <f>'WEEKLY COMPETITIVE REPORT'!J25</f>
        <v>228</v>
      </c>
      <c r="K25" s="23">
        <f>'WEEKLY COMPETITIVE REPORT'!K25</f>
        <v>457</v>
      </c>
      <c r="L25" s="65">
        <f>'WEEKLY COMPETITIVE REPORT'!L25</f>
        <v>-47.37903225806451</v>
      </c>
      <c r="M25" s="15">
        <f t="shared" si="3"/>
        <v>254.01459854014595</v>
      </c>
      <c r="N25" s="38">
        <f>'WEEKLY COMPETITIVE REPORT'!N25</f>
        <v>6</v>
      </c>
      <c r="O25" s="15">
        <f>'WEEKLY COMPETITIVE REPORT'!O25/X4</f>
        <v>2354.744525547445</v>
      </c>
      <c r="P25" s="15">
        <f>'WEEKLY COMPETITIVE REPORT'!P25/X4</f>
        <v>4480.291970802919</v>
      </c>
      <c r="Q25" s="23">
        <f>'WEEKLY COMPETITIVE REPORT'!Q25</f>
        <v>375</v>
      </c>
      <c r="R25" s="23">
        <f>'WEEKLY COMPETITIVE REPORT'!R25</f>
        <v>732</v>
      </c>
      <c r="S25" s="65">
        <f>'WEEKLY COMPETITIVE REPORT'!S25</f>
        <v>-47.44216357119583</v>
      </c>
      <c r="T25" s="15">
        <f>'WEEKLY COMPETITIVE REPORT'!T25/X4</f>
        <v>150820.43795620438</v>
      </c>
      <c r="U25" s="15">
        <f t="shared" si="4"/>
        <v>392.45742092457414</v>
      </c>
      <c r="V25" s="26">
        <f t="shared" si="5"/>
        <v>153175.18248175184</v>
      </c>
      <c r="W25" s="23">
        <f>'WEEKLY COMPETITIVE REPORT'!W25</f>
        <v>25245</v>
      </c>
      <c r="X25" s="57">
        <f>'WEEKLY COMPETITIVE REPORT'!X25</f>
        <v>25620</v>
      </c>
    </row>
    <row r="26" spans="1:24" ht="12.75" customHeight="1">
      <c r="A26" s="51">
        <v>13</v>
      </c>
      <c r="B26" s="4">
        <f>'WEEKLY COMPETITIVE REPORT'!B26</f>
        <v>9</v>
      </c>
      <c r="C26" s="4" t="str">
        <f>'WEEKLY COMPETITIVE REPORT'!C26</f>
        <v>G-FORCE</v>
      </c>
      <c r="D26" s="4" t="str">
        <f>'WEEKLY COMPETITIVE REPORT'!D26</f>
        <v>WDI</v>
      </c>
      <c r="E26" s="4" t="str">
        <f>'WEEKLY COMPETITIVE REPORT'!E26</f>
        <v>CENEX</v>
      </c>
      <c r="F26" s="38">
        <f>'WEEKLY COMPETITIVE REPORT'!F26</f>
        <v>7</v>
      </c>
      <c r="G26" s="38">
        <f>'WEEKLY COMPETITIVE REPORT'!G26</f>
        <v>13</v>
      </c>
      <c r="H26" s="15">
        <f>'WEEKLY COMPETITIVE REPORT'!H26/X4</f>
        <v>2106.5693430656934</v>
      </c>
      <c r="I26" s="15">
        <f>'WEEKLY COMPETITIVE REPORT'!I26/X4</f>
        <v>7427.7372262773715</v>
      </c>
      <c r="J26" s="23">
        <f>'WEEKLY COMPETITIVE REPORT'!J26</f>
        <v>355</v>
      </c>
      <c r="K26" s="23">
        <f>'WEEKLY COMPETITIVE REPORT'!K26</f>
        <v>1012</v>
      </c>
      <c r="L26" s="65">
        <f>'WEEKLY COMPETITIVE REPORT'!L26</f>
        <v>-71.63915094339623</v>
      </c>
      <c r="M26" s="15">
        <f t="shared" si="3"/>
        <v>162.04379562043795</v>
      </c>
      <c r="N26" s="38">
        <f>'WEEKLY COMPETITIVE REPORT'!N26</f>
        <v>13</v>
      </c>
      <c r="O26" s="15">
        <f>'WEEKLY COMPETITIVE REPORT'!O26/X4</f>
        <v>2353.2846715328465</v>
      </c>
      <c r="P26" s="15">
        <f>'WEEKLY COMPETITIVE REPORT'!P26/X4</f>
        <v>9690.510948905108</v>
      </c>
      <c r="Q26" s="23">
        <f>'WEEKLY COMPETITIVE REPORT'!Q26</f>
        <v>404</v>
      </c>
      <c r="R26" s="23">
        <f>'WEEKLY COMPETITIVE REPORT'!R26</f>
        <v>1369</v>
      </c>
      <c r="S26" s="65">
        <f>'WEEKLY COMPETITIVE REPORT'!S26</f>
        <v>-75.71557698101839</v>
      </c>
      <c r="T26" s="15">
        <f>'WEEKLY COMPETITIVE REPORT'!T26/X4</f>
        <v>188620.43795620438</v>
      </c>
      <c r="U26" s="15">
        <f t="shared" si="4"/>
        <v>181.02189781021895</v>
      </c>
      <c r="V26" s="26">
        <f t="shared" si="5"/>
        <v>190973.7226277372</v>
      </c>
      <c r="W26" s="23">
        <f>'WEEKLY COMPETITIVE REPORT'!W26</f>
        <v>27220</v>
      </c>
      <c r="X26" s="57">
        <f>'WEEKLY COMPETITIVE REPORT'!X26</f>
        <v>27624</v>
      </c>
    </row>
    <row r="27" spans="1:24" ht="12.75" customHeight="1">
      <c r="A27" s="51">
        <v>14</v>
      </c>
      <c r="B27" s="4">
        <f>'WEEKLY COMPETITIVE REPORT'!B27</f>
        <v>13</v>
      </c>
      <c r="C27" s="4" t="str">
        <f>'WEEKLY COMPETITIVE REPORT'!C27</f>
        <v>THE BROTHERS BLOOM</v>
      </c>
      <c r="D27" s="4" t="str">
        <f>'WEEKLY COMPETITIVE REPORT'!D27</f>
        <v>INDEP</v>
      </c>
      <c r="E27" s="4" t="str">
        <f>'WEEKLY COMPETITIVE REPORT'!E27</f>
        <v>Cinemania</v>
      </c>
      <c r="F27" s="38">
        <f>'WEEKLY COMPETITIVE REPORT'!F27</f>
        <v>2</v>
      </c>
      <c r="G27" s="38">
        <f>'WEEKLY COMPETITIVE REPORT'!G27</f>
        <v>2</v>
      </c>
      <c r="H27" s="15">
        <f>'WEEKLY COMPETITIVE REPORT'!H27/X4</f>
        <v>928.4671532846714</v>
      </c>
      <c r="I27" s="15">
        <f>'WEEKLY COMPETITIVE REPORT'!I27/X17</f>
        <v>0.023948371044242283</v>
      </c>
      <c r="J27" s="23">
        <f>'WEEKLY COMPETITIVE REPORT'!J27</f>
        <v>142</v>
      </c>
      <c r="K27" s="23">
        <f>'WEEKLY COMPETITIVE REPORT'!K27</f>
        <v>263</v>
      </c>
      <c r="L27" s="65">
        <f>'WEEKLY COMPETITIVE REPORT'!L27</f>
        <v>-48.37662337662337</v>
      </c>
      <c r="M27" s="15">
        <f t="shared" si="3"/>
        <v>464.2335766423357</v>
      </c>
      <c r="N27" s="38">
        <f>'WEEKLY COMPETITIVE REPORT'!N27</f>
        <v>2</v>
      </c>
      <c r="O27" s="15">
        <f>'WEEKLY COMPETITIVE REPORT'!O27/X4</f>
        <v>2106.5693430656934</v>
      </c>
      <c r="P27" s="15">
        <f>'WEEKLY COMPETITIVE REPORT'!P27/X17</f>
        <v>0.046652670865407045</v>
      </c>
      <c r="Q27" s="23">
        <f>'WEEKLY COMPETITIVE REPORT'!Q27</f>
        <v>339</v>
      </c>
      <c r="R27" s="23">
        <f>'WEEKLY COMPETITIVE REPORT'!R27</f>
        <v>560</v>
      </c>
      <c r="S27" s="65">
        <f>'WEEKLY COMPETITIVE REPORT'!S27</f>
        <v>0</v>
      </c>
      <c r="T27" s="15">
        <f>'WEEKLY COMPETITIVE REPORT'!T27/X17</f>
        <v>0.057168960422984215</v>
      </c>
      <c r="U27" s="15">
        <f t="shared" si="4"/>
        <v>1053.2846715328467</v>
      </c>
      <c r="V27" s="26">
        <f t="shared" si="5"/>
        <v>2106.6265120261164</v>
      </c>
      <c r="W27" s="23">
        <f>'WEEKLY COMPETITIVE REPORT'!W27</f>
        <v>697</v>
      </c>
      <c r="X27" s="57">
        <f>'WEEKLY COMPETITIVE REPORT'!X27</f>
        <v>1036</v>
      </c>
    </row>
    <row r="28" spans="1:24" ht="12.75">
      <c r="A28" s="51">
        <v>15</v>
      </c>
      <c r="B28" s="4">
        <f>'WEEKLY COMPETITIVE REPORT'!B28</f>
        <v>15</v>
      </c>
      <c r="C28" s="4" t="str">
        <f>'WEEKLY COMPETITIVE REPORT'!C28</f>
        <v>HARRY POTTER AND THE HALF BLOOD PRINCE</v>
      </c>
      <c r="D28" s="4" t="str">
        <f>'WEEKLY COMPETITIVE REPORT'!D28</f>
        <v>WB</v>
      </c>
      <c r="E28" s="4" t="str">
        <f>'WEEKLY COMPETITIVE REPORT'!E28</f>
        <v>Blitz</v>
      </c>
      <c r="F28" s="38">
        <f>'WEEKLY COMPETITIVE REPORT'!F28</f>
        <v>11</v>
      </c>
      <c r="G28" s="38">
        <f>'WEEKLY COMPETITIVE REPORT'!G28</f>
        <v>10</v>
      </c>
      <c r="H28" s="15">
        <f>'WEEKLY COMPETITIVE REPORT'!H28/X4</f>
        <v>1367.883211678832</v>
      </c>
      <c r="I28" s="15">
        <f>'WEEKLY COMPETITIVE REPORT'!I28/X17</f>
        <v>0.02766114610061426</v>
      </c>
      <c r="J28" s="23">
        <f>'WEEKLY COMPETITIVE REPORT'!J28</f>
        <v>216</v>
      </c>
      <c r="K28" s="23">
        <f>'WEEKLY COMPETITIVE REPORT'!K28</f>
        <v>329</v>
      </c>
      <c r="L28" s="65">
        <f>'WEEKLY COMPETITIVE REPORT'!L28</f>
        <v>-34.15319747013352</v>
      </c>
      <c r="M28" s="15">
        <f t="shared" si="3"/>
        <v>136.7883211678832</v>
      </c>
      <c r="N28" s="38">
        <f>'WEEKLY COMPETITIVE REPORT'!N28</f>
        <v>10</v>
      </c>
      <c r="O28" s="15">
        <f>'WEEKLY COMPETITIVE REPORT'!O28/X4</f>
        <v>1938.6861313868612</v>
      </c>
      <c r="P28" s="15">
        <f>'WEEKLY COMPETITIVE REPORT'!P28/X17</f>
        <v>0.03364823886167483</v>
      </c>
      <c r="Q28" s="23">
        <f>'WEEKLY COMPETITIVE REPORT'!Q28</f>
        <v>313</v>
      </c>
      <c r="R28" s="23">
        <f>'WEEKLY COMPETITIVE REPORT'!R28</f>
        <v>398</v>
      </c>
      <c r="S28" s="65">
        <f>'WEEKLY COMPETITIVE REPORT'!S28</f>
        <v>-23.281340265742344</v>
      </c>
      <c r="T28" s="15">
        <f>'WEEKLY COMPETITIVE REPORT'!T28/X17</f>
        <v>4.800443200373222</v>
      </c>
      <c r="U28" s="15">
        <f t="shared" si="4"/>
        <v>193.86861313868613</v>
      </c>
      <c r="V28" s="26">
        <f t="shared" si="5"/>
        <v>1943.4865745872344</v>
      </c>
      <c r="W28" s="23">
        <f>'WEEKLY COMPETITIVE REPORT'!W28</f>
        <v>63085</v>
      </c>
      <c r="X28" s="57">
        <f>'WEEKLY COMPETITIVE REPORT'!X28</f>
        <v>63398</v>
      </c>
    </row>
    <row r="29" spans="1:24" ht="12.75">
      <c r="A29" s="51">
        <v>16</v>
      </c>
      <c r="B29" s="4">
        <f>'WEEKLY COMPETITIVE REPORT'!B29</f>
        <v>11</v>
      </c>
      <c r="C29" s="4" t="str">
        <f>'WEEKLY COMPETITIVE REPORT'!C29</f>
        <v>ICE AGE 3: DAWN OF THE DINOSAURS</v>
      </c>
      <c r="D29" s="4" t="str">
        <f>'WEEKLY COMPETITIVE REPORT'!D29</f>
        <v>FOX</v>
      </c>
      <c r="E29" s="4" t="str">
        <f>'WEEKLY COMPETITIVE REPORT'!E29</f>
        <v>CF</v>
      </c>
      <c r="F29" s="38">
        <f>'WEEKLY COMPETITIVE REPORT'!F29</f>
        <v>13</v>
      </c>
      <c r="G29" s="38">
        <f>'WEEKLY COMPETITIVE REPORT'!G29</f>
        <v>21</v>
      </c>
      <c r="H29" s="15">
        <f>'WEEKLY COMPETITIVE REPORT'!H29/X4</f>
        <v>1445.2554744525546</v>
      </c>
      <c r="I29" s="15">
        <f>'WEEKLY COMPETITIVE REPORT'!I29/X17</f>
        <v>0.1002254879091828</v>
      </c>
      <c r="J29" s="23">
        <f>'WEEKLY COMPETITIVE REPORT'!J29</f>
        <v>211</v>
      </c>
      <c r="K29" s="23">
        <f>'WEEKLY COMPETITIVE REPORT'!K29</f>
        <v>1256</v>
      </c>
      <c r="L29" s="65">
        <f>'WEEKLY COMPETITIVE REPORT'!L29</f>
        <v>-80.79906904577192</v>
      </c>
      <c r="M29" s="15">
        <f t="shared" si="3"/>
        <v>68.82168925964545</v>
      </c>
      <c r="N29" s="38">
        <f>'WEEKLY COMPETITIVE REPORT'!N29</f>
        <v>21</v>
      </c>
      <c r="O29" s="15">
        <f>'WEEKLY COMPETITIVE REPORT'!O29/X4</f>
        <v>1833.5766423357663</v>
      </c>
      <c r="P29" s="15">
        <f>'WEEKLY COMPETITIVE REPORT'!P29/X17</f>
        <v>0.1123940595599098</v>
      </c>
      <c r="Q29" s="23">
        <f>'WEEKLY COMPETITIVE REPORT'!Q29</f>
        <v>274</v>
      </c>
      <c r="R29" s="23">
        <f>'WEEKLY COMPETITIVE REPORT'!R29</f>
        <v>1404</v>
      </c>
      <c r="S29" s="65">
        <f>'WEEKLY COMPETITIVE REPORT'!S29</f>
        <v>-78.27741265997925</v>
      </c>
      <c r="T29" s="15">
        <f>'WEEKLY COMPETITIVE REPORT'!T29/X4</f>
        <v>1325127.00729927</v>
      </c>
      <c r="U29" s="15">
        <f t="shared" si="4"/>
        <v>87.3131734445603</v>
      </c>
      <c r="V29" s="26">
        <f t="shared" si="5"/>
        <v>1326960.5839416059</v>
      </c>
      <c r="W29" s="23">
        <f>'WEEKLY COMPETITIVE REPORT'!W29</f>
        <v>196161</v>
      </c>
      <c r="X29" s="57">
        <f>'WEEKLY COMPETITIVE REPORT'!X29</f>
        <v>196435</v>
      </c>
    </row>
    <row r="30" spans="1:24" ht="12.75">
      <c r="A30" s="52">
        <v>17</v>
      </c>
      <c r="B30" s="4">
        <f>'WEEKLY COMPETITIVE REPORT'!B30</f>
        <v>16</v>
      </c>
      <c r="C30" s="4" t="str">
        <f>'WEEKLY COMPETITIVE REPORT'!C30</f>
        <v>GENOVA</v>
      </c>
      <c r="D30" s="4" t="str">
        <f>'WEEKLY COMPETITIVE REPORT'!D30</f>
        <v>INDEP</v>
      </c>
      <c r="E30" s="4" t="str">
        <f>'WEEKLY COMPETITIVE REPORT'!E30</f>
        <v>Blitz</v>
      </c>
      <c r="F30" s="38">
        <f>'WEEKLY COMPETITIVE REPORT'!F30</f>
        <v>4</v>
      </c>
      <c r="G30" s="38">
        <f>'WEEKLY COMPETITIVE REPORT'!G30</f>
        <v>1</v>
      </c>
      <c r="H30" s="15">
        <f>'WEEKLY COMPETITIVE REPORT'!H30/X4</f>
        <v>566.4233576642335</v>
      </c>
      <c r="I30" s="15">
        <f>'WEEKLY COMPETITIVE REPORT'!I30/X17</f>
        <v>0.008902884690148511</v>
      </c>
      <c r="J30" s="23">
        <f>'WEEKLY COMPETITIVE REPORT'!J30</f>
        <v>81</v>
      </c>
      <c r="K30" s="23">
        <f>'WEEKLY COMPETITIVE REPORT'!K30</f>
        <v>96</v>
      </c>
      <c r="L30" s="65">
        <f>'WEEKLY COMPETITIVE REPORT'!L30</f>
        <v>-15.283842794759835</v>
      </c>
      <c r="M30" s="15">
        <f t="shared" si="3"/>
        <v>566.4233576642335</v>
      </c>
      <c r="N30" s="38">
        <f>'WEEKLY COMPETITIVE REPORT'!N30</f>
        <v>1</v>
      </c>
      <c r="O30" s="15">
        <f>'WEEKLY COMPETITIVE REPORT'!O30/X4</f>
        <v>1556.2043795620436</v>
      </c>
      <c r="P30" s="15">
        <f>'WEEKLY COMPETITIVE REPORT'!P30/X17</f>
        <v>0.01683383873726771</v>
      </c>
      <c r="Q30" s="23">
        <f>'WEEKLY COMPETITIVE REPORT'!Q30</f>
        <v>236</v>
      </c>
      <c r="R30" s="23">
        <f>'WEEKLY COMPETITIVE REPORT'!R30</f>
        <v>188</v>
      </c>
      <c r="S30" s="65">
        <f>'WEEKLY COMPETITIVE REPORT'!S30</f>
        <v>23.09468822170902</v>
      </c>
      <c r="T30" s="15">
        <f>'WEEKLY COMPETITIVE REPORT'!T30/X4</f>
        <v>8118.248175182481</v>
      </c>
      <c r="U30" s="15">
        <f t="shared" si="4"/>
        <v>1556.2043795620436</v>
      </c>
      <c r="V30" s="26">
        <f t="shared" si="5"/>
        <v>9674.452554744525</v>
      </c>
      <c r="W30" s="23">
        <f>'WEEKLY COMPETITIVE REPORT'!W30</f>
        <v>1472</v>
      </c>
      <c r="X30" s="57">
        <f>'WEEKLY COMPETITIVE REPORT'!X30</f>
        <v>1708</v>
      </c>
    </row>
    <row r="31" spans="1:24" ht="12.75">
      <c r="A31" s="51">
        <v>18</v>
      </c>
      <c r="B31" s="4" t="str">
        <f>'WEEKLY COMPETITIVE REPORT'!B31</f>
        <v>New</v>
      </c>
      <c r="C31" s="4" t="str">
        <f>'WEEKLY COMPETITIVE REPORT'!C31</f>
        <v>REVANCHE</v>
      </c>
      <c r="D31" s="4" t="str">
        <f>'WEEKLY COMPETITIVE REPORT'!D31</f>
        <v>INDEP</v>
      </c>
      <c r="E31" s="4" t="str">
        <f>'WEEKLY COMPETITIVE REPORT'!E31</f>
        <v>CF</v>
      </c>
      <c r="F31" s="38">
        <f>'WEEKLY COMPETITIVE REPORT'!F31</f>
        <v>1</v>
      </c>
      <c r="G31" s="38">
        <f>'WEEKLY COMPETITIVE REPORT'!G31</f>
        <v>1</v>
      </c>
      <c r="H31" s="15">
        <f>'WEEKLY COMPETITIVE REPORT'!H31/X4</f>
        <v>677.3722627737226</v>
      </c>
      <c r="I31" s="15">
        <f>'WEEKLY COMPETITIVE REPORT'!I31/X17</f>
        <v>0</v>
      </c>
      <c r="J31" s="23">
        <f>'WEEKLY COMPETITIVE REPORT'!J31</f>
        <v>93</v>
      </c>
      <c r="K31" s="23">
        <f>'WEEKLY COMPETITIVE REPORT'!K31</f>
        <v>0</v>
      </c>
      <c r="L31" s="65">
        <f>'WEEKLY COMPETITIVE REPORT'!L31</f>
        <v>0</v>
      </c>
      <c r="M31" s="15">
        <f t="shared" si="3"/>
        <v>677.3722627737226</v>
      </c>
      <c r="N31" s="38">
        <f>'WEEKLY COMPETITIVE REPORT'!N31</f>
        <v>1</v>
      </c>
      <c r="O31" s="15">
        <f>'WEEKLY COMPETITIVE REPORT'!O31/X4</f>
        <v>1472.9927007299268</v>
      </c>
      <c r="P31" s="15">
        <f>'WEEKLY COMPETITIVE REPORT'!P31/X17</f>
        <v>0</v>
      </c>
      <c r="Q31" s="23">
        <f>'WEEKLY COMPETITIVE REPORT'!Q31</f>
        <v>207</v>
      </c>
      <c r="R31" s="23">
        <f>'WEEKLY COMPETITIVE REPORT'!R31</f>
        <v>0</v>
      </c>
      <c r="S31" s="65">
        <f>'WEEKLY COMPETITIVE REPORT'!S31</f>
        <v>0</v>
      </c>
      <c r="T31" s="15">
        <f>'WEEKLY COMPETITIVE REPORT'!T31/X4</f>
        <v>0</v>
      </c>
      <c r="U31" s="15">
        <f t="shared" si="4"/>
        <v>1472.9927007299268</v>
      </c>
      <c r="V31" s="26">
        <f t="shared" si="5"/>
        <v>1472.9927007299268</v>
      </c>
      <c r="W31" s="23">
        <f>'WEEKLY COMPETITIVE REPORT'!W31</f>
        <v>0</v>
      </c>
      <c r="X31" s="57">
        <f>'WEEKLY COMPETITIVE REPORT'!X31</f>
        <v>207</v>
      </c>
    </row>
    <row r="32" spans="1:24" ht="12.75">
      <c r="A32" s="51">
        <v>19</v>
      </c>
      <c r="B32" s="4">
        <f>'WEEKLY COMPETITIVE REPORT'!B32</f>
        <v>17</v>
      </c>
      <c r="C32" s="4" t="str">
        <f>'WEEKLY COMPETITIVE REPORT'!C32</f>
        <v>BRUNO</v>
      </c>
      <c r="D32" s="4" t="str">
        <f>'WEEKLY COMPETITIVE REPORT'!D32</f>
        <v>INDEP</v>
      </c>
      <c r="E32" s="4" t="str">
        <f>'WEEKLY COMPETITIVE REPORT'!E32</f>
        <v>Blitz</v>
      </c>
      <c r="F32" s="38">
        <f>'WEEKLY COMPETITIVE REPORT'!F32</f>
        <v>12</v>
      </c>
      <c r="G32" s="38">
        <f>'WEEKLY COMPETITIVE REPORT'!G32</f>
        <v>10</v>
      </c>
      <c r="H32" s="15">
        <f>'WEEKLY COMPETITIVE REPORT'!H32/X4</f>
        <v>484.6715328467153</v>
      </c>
      <c r="I32" s="15">
        <f>'WEEKLY COMPETITIVE REPORT'!I32/X17</f>
        <v>0.006259233341108779</v>
      </c>
      <c r="J32" s="23">
        <f>'WEEKLY COMPETITIVE REPORT'!J32</f>
        <v>92</v>
      </c>
      <c r="K32" s="23">
        <f>'WEEKLY COMPETITIVE REPORT'!K32</f>
        <v>105</v>
      </c>
      <c r="L32" s="65">
        <f>'WEEKLY COMPETITIVE REPORT'!L32</f>
        <v>3.1055900621118013</v>
      </c>
      <c r="M32" s="15">
        <f t="shared" si="3"/>
        <v>48.46715328467153</v>
      </c>
      <c r="N32" s="38">
        <f>'WEEKLY COMPETITIVE REPORT'!N32</f>
        <v>10</v>
      </c>
      <c r="O32" s="15">
        <f>'WEEKLY COMPETITIVE REPORT'!O32/X4</f>
        <v>496.35036496350364</v>
      </c>
      <c r="P32" s="15">
        <f>'WEEKLY COMPETITIVE REPORT'!P32/X17</f>
        <v>0.009699867817432548</v>
      </c>
      <c r="Q32" s="23">
        <f>'WEEKLY COMPETITIVE REPORT'!Q32</f>
        <v>94</v>
      </c>
      <c r="R32" s="23">
        <f>'WEEKLY COMPETITIVE REPORT'!R32</f>
        <v>158</v>
      </c>
      <c r="S32" s="65">
        <f>'WEEKLY COMPETITIVE REPORT'!S32</f>
        <v>-31.86372745490982</v>
      </c>
      <c r="T32" s="15">
        <f>'WEEKLY COMPETITIVE REPORT'!T32/X4</f>
        <v>392744.5255474452</v>
      </c>
      <c r="U32" s="15">
        <f t="shared" si="4"/>
        <v>49.63503649635037</v>
      </c>
      <c r="V32" s="26">
        <f t="shared" si="5"/>
        <v>393240.87591240875</v>
      </c>
      <c r="W32" s="23">
        <f>'WEEKLY COMPETITIVE REPORT'!W32</f>
        <v>69911</v>
      </c>
      <c r="X32" s="57">
        <f>'WEEKLY COMPETITIVE REPORT'!X32</f>
        <v>70005</v>
      </c>
    </row>
    <row r="33" spans="1:24" ht="13.5" thickBot="1">
      <c r="A33" s="51">
        <v>20</v>
      </c>
      <c r="B33" s="4">
        <f>'WEEKLY COMPETITIVE REPORT'!B33</f>
        <v>0</v>
      </c>
      <c r="C33" s="4">
        <f>'WEEKLY COMPETITIVE REPORT'!C33</f>
        <v>0</v>
      </c>
      <c r="D33" s="4">
        <f>'WEEKLY COMPETITIVE REPORT'!D33</f>
        <v>0</v>
      </c>
      <c r="E33" s="4">
        <f>'WEEKLY COMPETITIVE REPORT'!E33</f>
        <v>0</v>
      </c>
      <c r="F33" s="38">
        <f>'WEEKLY COMPETITIVE REPORT'!F33</f>
        <v>0</v>
      </c>
      <c r="G33" s="38">
        <f>'WEEKLY COMPETITIVE REPORT'!G33</f>
        <v>0</v>
      </c>
      <c r="H33" s="15">
        <f>'WEEKLY COMPETITIVE REPORT'!H33/X4</f>
        <v>0</v>
      </c>
      <c r="I33" s="15">
        <f>'WEEKLY COMPETITIVE REPORT'!I33/X17</f>
        <v>0</v>
      </c>
      <c r="J33" s="23">
        <f>'WEEKLY COMPETITIVE REPORT'!J33</f>
        <v>0</v>
      </c>
      <c r="K33" s="23">
        <f>'WEEKLY COMPETITIVE REPORT'!K33</f>
        <v>0</v>
      </c>
      <c r="L33" s="65">
        <f>'WEEKLY COMPETITIVE REPORT'!L33</f>
        <v>0</v>
      </c>
      <c r="M33" s="15" t="e">
        <f t="shared" si="3"/>
        <v>#DIV/0!</v>
      </c>
      <c r="N33" s="38">
        <f>'WEEKLY COMPETITIVE REPORT'!N33</f>
        <v>0</v>
      </c>
      <c r="O33" s="15">
        <f>'WEEKLY COMPETITIVE REPORT'!O33/X4</f>
        <v>0</v>
      </c>
      <c r="P33" s="15">
        <f>'WEEKLY COMPETITIVE REPORT'!P33/X17</f>
        <v>0</v>
      </c>
      <c r="Q33" s="23">
        <f>'WEEKLY COMPETITIVE REPORT'!Q33</f>
        <v>0</v>
      </c>
      <c r="R33" s="23">
        <f>'WEEKLY COMPETITIVE REPORT'!R33</f>
        <v>0</v>
      </c>
      <c r="S33" s="65">
        <f>'WEEKLY COMPETITIVE REPORT'!S33</f>
        <v>0</v>
      </c>
      <c r="T33" s="15">
        <f>'WEEKLY COMPETITIVE REPORT'!T33/X4</f>
        <v>0</v>
      </c>
      <c r="U33" s="15" t="e">
        <f t="shared" si="4"/>
        <v>#DIV/0!</v>
      </c>
      <c r="V33" s="26">
        <f t="shared" si="5"/>
        <v>0</v>
      </c>
      <c r="W33" s="23">
        <f>'WEEKLY COMPETITIVE REPORT'!W33</f>
        <v>0</v>
      </c>
      <c r="X33" s="57">
        <f>'WEEKLY COMPETITIVE REPORT'!X33</f>
        <v>0</v>
      </c>
    </row>
    <row r="34" spans="1:24" s="37" customFormat="1" ht="12.75" thickBot="1">
      <c r="A34" s="34"/>
      <c r="B34" s="35"/>
      <c r="C34" s="58" t="str">
        <f>'WEEKLY COMPETITIVE REPORT'!C34</f>
        <v>T O T A L</v>
      </c>
      <c r="D34" s="58">
        <f>'WEEKLY COMPETITIVE REPORT'!D34</f>
        <v>0</v>
      </c>
      <c r="E34" s="58">
        <f>'WEEKLY COMPETITIVE REPORT'!E34</f>
        <v>0</v>
      </c>
      <c r="F34" s="59">
        <f>'WEEKLY COMPETITIVE REPORT'!F34</f>
        <v>0</v>
      </c>
      <c r="G34" s="41">
        <f>'WEEKLY COMPETITIVE REPORT'!G34</f>
        <v>148</v>
      </c>
      <c r="H34" s="33">
        <f>SUM(H14:H33)</f>
        <v>144315.3284671533</v>
      </c>
      <c r="I34" s="32">
        <f>SUM(I14:I33)</f>
        <v>127614.76553726908</v>
      </c>
      <c r="J34" s="32">
        <f>SUM(J14:J33)</f>
        <v>20467</v>
      </c>
      <c r="K34" s="32">
        <f>SUM(K14:K33)</f>
        <v>20007</v>
      </c>
      <c r="L34" s="65">
        <f>'WEEKLY COMPETITIVE REPORT'!L34</f>
        <v>-24.637504383490622</v>
      </c>
      <c r="M34" s="33">
        <f>H34/G34</f>
        <v>975.1035707240088</v>
      </c>
      <c r="N34" s="41">
        <f>'WEEKLY COMPETITIVE REPORT'!N34</f>
        <v>148</v>
      </c>
      <c r="O34" s="32">
        <f>SUM(O14:O33)</f>
        <v>211849.63503649636</v>
      </c>
      <c r="P34" s="32">
        <f>SUM(P14:P33)</f>
        <v>208514.0878418145</v>
      </c>
      <c r="Q34" s="32">
        <f>SUM(Q14:Q33)</f>
        <v>32152</v>
      </c>
      <c r="R34" s="32">
        <f>SUM(R14:R33)</f>
        <v>34520</v>
      </c>
      <c r="S34" s="66">
        <f>O34/P34-100%</f>
        <v>0.015996747410238932</v>
      </c>
      <c r="T34" s="32">
        <f>SUM(T14:T33)</f>
        <v>3793490.9889990217</v>
      </c>
      <c r="U34" s="33">
        <f>O34/N34</f>
        <v>1431.4164529492998</v>
      </c>
      <c r="V34" s="32">
        <f>SUM(V14:V33)</f>
        <v>4005340.624035518</v>
      </c>
      <c r="W34" s="32">
        <f>SUM(W14:W33)</f>
        <v>661567</v>
      </c>
      <c r="X34" s="36">
        <f>SUM(X14:X33)</f>
        <v>693719</v>
      </c>
    </row>
    <row r="35" spans="8:11" ht="12.75">
      <c r="H35" s="24"/>
      <c r="I35" s="24"/>
      <c r="J35" s="24"/>
      <c r="K35" s="24"/>
    </row>
  </sheetData>
  <sheetProtection/>
  <printOptions/>
  <pageMargins left="0.5905511811023623" right="0.75" top="0.984251968503937" bottom="0.984251968503937" header="0.5118110236220472" footer="0.5118110236220472"/>
  <pageSetup fitToHeight="1" fitToWidth="1" horizontalDpi="600" verticalDpi="600" orientation="landscape" paperSize="9" scale="8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SLO WEEK TOP 10</dc:title>
  <dc:subject/>
  <dc:creator>JANKO CRETNIK</dc:creator>
  <cp:keywords/>
  <dc:description/>
  <cp:lastModifiedBy>Film New Europe1</cp:lastModifiedBy>
  <cp:lastPrinted>2009-10-01T10:21:10Z</cp:lastPrinted>
  <dcterms:created xsi:type="dcterms:W3CDTF">1998-07-08T11:15:35Z</dcterms:created>
  <dcterms:modified xsi:type="dcterms:W3CDTF">2009-10-01T16:23:16Z</dcterms:modified>
  <cp:category/>
  <cp:version/>
  <cp:contentType/>
  <cp:contentStatus/>
</cp:coreProperties>
</file>