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8090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<sst xmlns="http://schemas.openxmlformats.org/spreadsheetml/2006/main" count="245" uniqueCount="80">
  <si>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</si>
  <si>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</si>
  <si>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</si>
  <si>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</si>
  <si>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</si>
  <si>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</si>
  <si>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</si>
  <si>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</si>
  <si>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</si>
  <si>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</si>
  <si>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</si>
  <si>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</si>
  <si>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</si>
  <si>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</si>
  <si>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</si>
  <si>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</si>
  <si>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</si>
  <si>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</si>
  <si>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</si>
  <si>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</si>
  <si>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</si>
  <si>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</si>
  <si>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</si>
  <si>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</si>
  <si>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</si>
  <si>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</si>
  <si>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</si>
  <si>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</si>
  <si>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</si>
  <si>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</si>
  <si>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</si>
  <si>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</si>
  <si>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</si>
  <si>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</si>
  <si>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</si>
  <si>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</si>
  <si>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</si>
  <si>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</si>
  <si>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</si>
  <si>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</si>
  <si>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</si>
  <si>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</si>
  <si>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</si>
  <si>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</si>
  <si>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</si>
  <si>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</si>
  <si>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</si>
  <si>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</si>
  <si>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</si>
  <si>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</si>
  <si>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</si>
  <si>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</si>
  <si>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</si>
  <si>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ICE AGE 3: DAWN OF THE DINOSAURS</t>
  </si>
  <si>
    <t>New</t>
  </si>
  <si>
    <t>INGLOURIOUS BASTERDS</t>
  </si>
  <si>
    <t>GARFIELD'S FUN FEST</t>
  </si>
  <si>
    <t>Kolosej</t>
  </si>
  <si>
    <t>COCO AVANT CHANEL</t>
  </si>
  <si>
    <t>THE FINAL DESTINATION</t>
  </si>
  <si>
    <t>UGLY TRUTH</t>
  </si>
  <si>
    <t>SONY</t>
  </si>
  <si>
    <t>UP</t>
  </si>
  <si>
    <t>SLOVENKA (domes)</t>
  </si>
  <si>
    <t>ORPHAN</t>
  </si>
  <si>
    <t>THE TAKING OF PELHAM 123</t>
  </si>
  <si>
    <t>HALLOWEEN 2</t>
  </si>
  <si>
    <t>WHITEOUT</t>
  </si>
  <si>
    <t>JULIE &amp; JULIA</t>
  </si>
  <si>
    <t>FAME</t>
  </si>
  <si>
    <t>BATTLE FOR TERRA 3D</t>
  </si>
  <si>
    <t>COUPLES RETREAT</t>
  </si>
  <si>
    <t>SURROGATES</t>
  </si>
  <si>
    <t>30 - Oct</t>
  </si>
  <si>
    <t>01 - Nov</t>
  </si>
  <si>
    <t>29 - Oct</t>
  </si>
  <si>
    <t>03 - Nov</t>
  </si>
  <si>
    <t>MICHAEL JACKSON'S THIS IS IT</t>
  </si>
  <si>
    <t>SAW VI</t>
  </si>
  <si>
    <t>9:06 (domes)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</si>
</sst>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73</v>
      </c>
      <c r="K4" s="21"/>
      <c r="L4" s="87" t="s">
        <v>74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0.6717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75</v>
      </c>
      <c r="K5" s="8"/>
      <c r="L5" s="88" t="s">
        <v>76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40122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71</v>
      </c>
      <c r="D14" s="16" t="s">
        <v>52</v>
      </c>
      <c r="E14" s="16" t="s">
        <v>36</v>
      </c>
      <c r="F14" s="38">
        <v>2</v>
      </c>
      <c r="G14" s="38">
        <v>8</v>
      </c>
      <c r="H14" s="83">
        <v>53609</v>
      </c>
      <c r="I14" s="83">
        <v>71207</v>
      </c>
      <c r="J14" s="92">
        <v>11721</v>
      </c>
      <c r="K14" s="92">
        <v>15527</v>
      </c>
      <c r="L14" s="65">
        <f>(H14/I14*100)-100</f>
        <v>-24.713862401168427</v>
      </c>
      <c r="M14" s="15">
        <f>H14/G14</f>
        <v>6701.125</v>
      </c>
      <c r="N14" s="75">
        <v>8</v>
      </c>
      <c r="O14" s="15">
        <v>78043</v>
      </c>
      <c r="P14" s="15">
        <v>121225</v>
      </c>
      <c r="Q14" s="15">
        <v>17986</v>
      </c>
      <c r="R14" s="15">
        <v>29088</v>
      </c>
      <c r="S14" s="65">
        <f>(O14/P14*100)-100</f>
        <v>-35.62136522994432</v>
      </c>
      <c r="T14" s="77">
        <v>124459</v>
      </c>
      <c r="U14" s="15">
        <f>O14/N14</f>
        <v>9755.375</v>
      </c>
      <c r="V14" s="77">
        <f>SUM(T14,O14)</f>
        <v>202502</v>
      </c>
      <c r="W14" s="77">
        <v>30490</v>
      </c>
      <c r="X14" s="78">
        <f>SUM(W14,Q14)</f>
        <v>48476</v>
      </c>
    </row>
    <row r="15" spans="1:24" ht="12.75">
      <c r="A15" s="74">
        <v>2</v>
      </c>
      <c r="B15" s="74" t="s">
        <v>54</v>
      </c>
      <c r="C15" s="4" t="s">
        <v>77</v>
      </c>
      <c r="D15" s="16" t="s">
        <v>61</v>
      </c>
      <c r="E15" s="16" t="s">
        <v>42</v>
      </c>
      <c r="F15" s="38">
        <v>1</v>
      </c>
      <c r="G15" s="38">
        <v>5</v>
      </c>
      <c r="H15" s="25">
        <v>24157</v>
      </c>
      <c r="I15" s="25"/>
      <c r="J15" s="15">
        <v>5192</v>
      </c>
      <c r="K15" s="15"/>
      <c r="L15" s="65"/>
      <c r="M15" s="15">
        <f>H15/G15</f>
        <v>4831.4</v>
      </c>
      <c r="N15" s="75">
        <v>5</v>
      </c>
      <c r="O15" s="15">
        <v>40748</v>
      </c>
      <c r="P15" s="15"/>
      <c r="Q15" s="15">
        <v>9374</v>
      </c>
      <c r="R15" s="15"/>
      <c r="S15" s="65"/>
      <c r="T15" s="77">
        <v>4649</v>
      </c>
      <c r="U15" s="15">
        <f>O15/N15</f>
        <v>8149.6</v>
      </c>
      <c r="V15" s="77">
        <f>SUM(T15,O15)</f>
        <v>45397</v>
      </c>
      <c r="W15" s="77">
        <v>1068</v>
      </c>
      <c r="X15" s="78">
        <f>SUM(W15,Q15)</f>
        <v>10442</v>
      </c>
    </row>
    <row r="16" spans="1:24" ht="12.75">
      <c r="A16" s="74">
        <v>3</v>
      </c>
      <c r="B16" s="51" t="s">
        <v>54</v>
      </c>
      <c r="C16" s="4" t="s">
        <v>78</v>
      </c>
      <c r="D16" s="16" t="s">
        <v>46</v>
      </c>
      <c r="E16" s="16" t="s">
        <v>47</v>
      </c>
      <c r="F16" s="38">
        <v>1</v>
      </c>
      <c r="G16" s="38">
        <v>5</v>
      </c>
      <c r="H16" s="15">
        <v>20289</v>
      </c>
      <c r="I16" s="15"/>
      <c r="J16" s="89">
        <v>4440</v>
      </c>
      <c r="K16" s="89"/>
      <c r="L16" s="65"/>
      <c r="M16" s="15">
        <f>H16/G16</f>
        <v>4057.8</v>
      </c>
      <c r="N16" s="75">
        <v>5</v>
      </c>
      <c r="O16" s="23">
        <v>31626</v>
      </c>
      <c r="P16" s="23"/>
      <c r="Q16" s="23">
        <v>7344</v>
      </c>
      <c r="R16" s="23"/>
      <c r="S16" s="65"/>
      <c r="T16" s="77">
        <v>1369</v>
      </c>
      <c r="U16" s="15">
        <f>O16/N16</f>
        <v>6325.2</v>
      </c>
      <c r="V16" s="77">
        <f>SUM(T16,O16)</f>
        <v>32995</v>
      </c>
      <c r="W16" s="77">
        <v>288</v>
      </c>
      <c r="X16" s="78">
        <f>SUM(W16,Q16)</f>
        <v>7632</v>
      </c>
    </row>
    <row r="17" spans="1:24" ht="12.75">
      <c r="A17" s="74">
        <v>4</v>
      </c>
      <c r="B17" s="74">
        <v>2</v>
      </c>
      <c r="C17" s="4" t="s">
        <v>62</v>
      </c>
      <c r="D17" s="16" t="s">
        <v>50</v>
      </c>
      <c r="E17" s="16" t="s">
        <v>51</v>
      </c>
      <c r="F17" s="38">
        <v>6</v>
      </c>
      <c r="G17" s="38">
        <v>18</v>
      </c>
      <c r="H17" s="15">
        <v>16217</v>
      </c>
      <c r="I17" s="15">
        <v>17223</v>
      </c>
      <c r="J17" s="15">
        <v>3192</v>
      </c>
      <c r="K17" s="15">
        <v>3413</v>
      </c>
      <c r="L17" s="65">
        <f>(H17/I17*100)-100</f>
        <v>-5.841026534285561</v>
      </c>
      <c r="M17" s="15">
        <f>H17/G17</f>
        <v>900.9444444444445</v>
      </c>
      <c r="N17" s="39">
        <v>18</v>
      </c>
      <c r="O17" s="15">
        <v>25394</v>
      </c>
      <c r="P17" s="15">
        <v>40751</v>
      </c>
      <c r="Q17" s="15">
        <v>5072</v>
      </c>
      <c r="R17" s="15">
        <v>8990</v>
      </c>
      <c r="S17" s="65">
        <f>(O17/P17*100)-100</f>
        <v>-37.68496478614022</v>
      </c>
      <c r="T17" s="77">
        <v>184629</v>
      </c>
      <c r="U17" s="15">
        <f>O17/N17</f>
        <v>1410.7777777777778</v>
      </c>
      <c r="V17" s="77">
        <f>SUM(T17,O17)</f>
        <v>210023</v>
      </c>
      <c r="W17" s="77">
        <v>39600</v>
      </c>
      <c r="X17" s="78">
        <f>SUM(W17,Q17)</f>
        <v>44672</v>
      </c>
    </row>
    <row r="18" spans="1:24" ht="13.5" customHeight="1">
      <c r="A18" s="74">
        <v>5</v>
      </c>
      <c r="B18" s="74">
        <v>3</v>
      </c>
      <c r="C18" s="4" t="s">
        <v>72</v>
      </c>
      <c r="D18" s="16" t="s">
        <v>50</v>
      </c>
      <c r="E18" s="16" t="s">
        <v>51</v>
      </c>
      <c r="F18" s="38">
        <v>2</v>
      </c>
      <c r="G18" s="38">
        <v>8</v>
      </c>
      <c r="H18" s="15">
        <v>5168</v>
      </c>
      <c r="I18" s="15">
        <v>9892</v>
      </c>
      <c r="J18" s="25">
        <v>1127</v>
      </c>
      <c r="K18" s="25">
        <v>2173</v>
      </c>
      <c r="L18" s="65">
        <f>(H18/I18*100)-100</f>
        <v>-47.75576223210676</v>
      </c>
      <c r="M18" s="15">
        <f>H18/G18</f>
        <v>646</v>
      </c>
      <c r="N18" s="75">
        <v>8</v>
      </c>
      <c r="O18" s="23">
        <v>7439</v>
      </c>
      <c r="P18" s="23">
        <v>15803</v>
      </c>
      <c r="Q18" s="23">
        <v>1715</v>
      </c>
      <c r="R18" s="23">
        <v>3808</v>
      </c>
      <c r="S18" s="65">
        <f>(O18/P18*100)-100</f>
        <v>-52.92665949503259</v>
      </c>
      <c r="T18" s="77">
        <v>16425</v>
      </c>
      <c r="U18" s="15">
        <f>O18/N18</f>
        <v>929.875</v>
      </c>
      <c r="V18" s="77">
        <f>SUM(T18,O18)</f>
        <v>23864</v>
      </c>
      <c r="W18" s="77">
        <v>4065</v>
      </c>
      <c r="X18" s="78">
        <f>SUM(W18,Q18)</f>
        <v>5780</v>
      </c>
    </row>
    <row r="19" spans="1:24" ht="12.75">
      <c r="A19" s="74">
        <v>6</v>
      </c>
      <c r="B19" s="74">
        <v>5</v>
      </c>
      <c r="C19" s="4" t="s">
        <v>68</v>
      </c>
      <c r="D19" s="16" t="s">
        <v>61</v>
      </c>
      <c r="E19" s="16" t="s">
        <v>42</v>
      </c>
      <c r="F19" s="38">
        <v>3</v>
      </c>
      <c r="G19" s="38">
        <v>3</v>
      </c>
      <c r="H19" s="15">
        <v>4156</v>
      </c>
      <c r="I19" s="15">
        <v>6024</v>
      </c>
      <c r="J19" s="23">
        <v>812</v>
      </c>
      <c r="K19" s="23">
        <v>1193</v>
      </c>
      <c r="L19" s="65">
        <f>(H19/I19*100)-100</f>
        <v>-31.009296148738372</v>
      </c>
      <c r="M19" s="15">
        <f>H19/G19</f>
        <v>1385.3333333333333</v>
      </c>
      <c r="N19" s="75">
        <v>3</v>
      </c>
      <c r="O19" s="15">
        <v>6509</v>
      </c>
      <c r="P19" s="15">
        <v>10242</v>
      </c>
      <c r="Q19" s="15">
        <v>1365</v>
      </c>
      <c r="R19" s="15">
        <v>2177</v>
      </c>
      <c r="S19" s="65">
        <f>(O19/P19*100)-100</f>
        <v>-36.44795938293303</v>
      </c>
      <c r="T19" s="90">
        <v>21300</v>
      </c>
      <c r="U19" s="15">
        <f>O19/N19</f>
        <v>2169.6666666666665</v>
      </c>
      <c r="V19" s="77">
        <f>SUM(T19,O19)</f>
        <v>27809</v>
      </c>
      <c r="W19" s="77">
        <v>4596</v>
      </c>
      <c r="X19" s="78">
        <f>SUM(W19,Q19)</f>
        <v>5961</v>
      </c>
    </row>
    <row r="20" spans="1:24" ht="12.75">
      <c r="A20" s="74">
        <v>7</v>
      </c>
      <c r="B20" s="74" t="s">
        <v>54</v>
      </c>
      <c r="C20" s="93" t="s">
        <v>79</v>
      </c>
      <c r="D20" s="16" t="s">
        <v>46</v>
      </c>
      <c r="E20" s="16" t="s">
        <v>47</v>
      </c>
      <c r="F20" s="38">
        <v>1</v>
      </c>
      <c r="G20" s="38">
        <v>4</v>
      </c>
      <c r="H20" s="15">
        <v>2773</v>
      </c>
      <c r="I20" s="15"/>
      <c r="J20" s="23">
        <v>600</v>
      </c>
      <c r="K20" s="23"/>
      <c r="L20" s="65"/>
      <c r="M20" s="15">
        <f>H20/G20</f>
        <v>693.25</v>
      </c>
      <c r="N20" s="38">
        <v>4</v>
      </c>
      <c r="O20" s="23">
        <v>5396</v>
      </c>
      <c r="P20" s="23"/>
      <c r="Q20" s="23">
        <v>1240</v>
      </c>
      <c r="R20" s="23"/>
      <c r="S20" s="65"/>
      <c r="T20" s="77">
        <v>981</v>
      </c>
      <c r="U20" s="15">
        <f>O20/N20</f>
        <v>1349</v>
      </c>
      <c r="V20" s="77">
        <f>SUM(T20,O20)</f>
        <v>6377</v>
      </c>
      <c r="W20" s="77">
        <v>552</v>
      </c>
      <c r="X20" s="78">
        <f>SUM(W20,Q20)</f>
        <v>1792</v>
      </c>
    </row>
    <row r="21" spans="1:24" ht="12.75">
      <c r="A21" s="74">
        <v>8</v>
      </c>
      <c r="B21" s="74">
        <v>4</v>
      </c>
      <c r="C21" s="4" t="s">
        <v>63</v>
      </c>
      <c r="D21" s="16" t="s">
        <v>46</v>
      </c>
      <c r="E21" s="16" t="s">
        <v>47</v>
      </c>
      <c r="F21" s="38">
        <v>5</v>
      </c>
      <c r="G21" s="38">
        <v>7</v>
      </c>
      <c r="H21" s="15">
        <v>2646</v>
      </c>
      <c r="I21" s="15">
        <v>7095</v>
      </c>
      <c r="J21" s="89">
        <v>579</v>
      </c>
      <c r="K21" s="89">
        <v>1575</v>
      </c>
      <c r="L21" s="65">
        <f>(H21/I21*100)-100</f>
        <v>-62.706131078224104</v>
      </c>
      <c r="M21" s="15">
        <f>H21/G21</f>
        <v>378</v>
      </c>
      <c r="N21" s="75">
        <v>7</v>
      </c>
      <c r="O21" s="23">
        <v>4452</v>
      </c>
      <c r="P21" s="23">
        <v>11152</v>
      </c>
      <c r="Q21" s="23">
        <v>1045</v>
      </c>
      <c r="R21" s="23">
        <v>2585</v>
      </c>
      <c r="S21" s="65">
        <f>(O21/P21*100)-100</f>
        <v>-60.07890961262554</v>
      </c>
      <c r="T21" s="77">
        <v>60614</v>
      </c>
      <c r="U21" s="15">
        <f>O21/N21</f>
        <v>636</v>
      </c>
      <c r="V21" s="77">
        <f>SUM(T21,O21)</f>
        <v>65066</v>
      </c>
      <c r="W21" s="77">
        <v>15035</v>
      </c>
      <c r="X21" s="78">
        <f>SUM(W21,Q21)</f>
        <v>16080</v>
      </c>
    </row>
    <row r="22" spans="1:24" ht="12.75">
      <c r="A22" s="74">
        <v>9</v>
      </c>
      <c r="B22" s="52">
        <v>12</v>
      </c>
      <c r="C22" s="4" t="s">
        <v>56</v>
      </c>
      <c r="D22" s="16" t="s">
        <v>46</v>
      </c>
      <c r="E22" s="16" t="s">
        <v>57</v>
      </c>
      <c r="F22" s="38">
        <v>10</v>
      </c>
      <c r="G22" s="38">
        <v>5</v>
      </c>
      <c r="H22" s="25">
        <v>2498</v>
      </c>
      <c r="I22" s="25">
        <v>2529</v>
      </c>
      <c r="J22" s="25">
        <v>455</v>
      </c>
      <c r="K22" s="25">
        <v>509</v>
      </c>
      <c r="L22" s="65">
        <f>(H22/I22*100)-100</f>
        <v>-1.2257809410834284</v>
      </c>
      <c r="M22" s="15">
        <f>H22/G22</f>
        <v>499.6</v>
      </c>
      <c r="N22" s="75">
        <v>5</v>
      </c>
      <c r="O22" s="15">
        <v>4117</v>
      </c>
      <c r="P22" s="15">
        <v>5645</v>
      </c>
      <c r="Q22" s="15">
        <v>720</v>
      </c>
      <c r="R22" s="15">
        <v>1184</v>
      </c>
      <c r="S22" s="65">
        <f>(O22/P22*100)-100</f>
        <v>-27.068201948627106</v>
      </c>
      <c r="T22" s="77">
        <v>90419</v>
      </c>
      <c r="U22" s="15">
        <f>O22/N22</f>
        <v>823.4</v>
      </c>
      <c r="V22" s="77">
        <f>SUM(T22,O22)</f>
        <v>94536</v>
      </c>
      <c r="W22" s="77">
        <v>23789</v>
      </c>
      <c r="X22" s="78">
        <f>SUM(W22,Q22)</f>
        <v>24509</v>
      </c>
    </row>
    <row r="23" spans="1:24" ht="12.75">
      <c r="A23" s="74">
        <v>10</v>
      </c>
      <c r="B23" s="74">
        <v>6</v>
      </c>
      <c r="C23" s="4" t="s">
        <v>60</v>
      </c>
      <c r="D23" s="16" t="s">
        <v>61</v>
      </c>
      <c r="E23" s="16" t="s">
        <v>42</v>
      </c>
      <c r="F23" s="38">
        <v>9</v>
      </c>
      <c r="G23" s="38">
        <v>7</v>
      </c>
      <c r="H23" s="25">
        <v>2462</v>
      </c>
      <c r="I23" s="25">
        <v>4276</v>
      </c>
      <c r="J23" s="25">
        <v>543</v>
      </c>
      <c r="K23" s="25">
        <v>920</v>
      </c>
      <c r="L23" s="65">
        <f>(H23/I23*100)-100</f>
        <v>-42.42282507015903</v>
      </c>
      <c r="M23" s="15">
        <f>H23/G23</f>
        <v>351.7142857142857</v>
      </c>
      <c r="N23" s="38">
        <v>7</v>
      </c>
      <c r="O23" s="23">
        <v>3937</v>
      </c>
      <c r="P23" s="23">
        <v>7838</v>
      </c>
      <c r="Q23" s="15">
        <v>882</v>
      </c>
      <c r="R23" s="15">
        <v>1678</v>
      </c>
      <c r="S23" s="65">
        <f>(O23/P23*100)-100</f>
        <v>-49.770349578974226</v>
      </c>
      <c r="T23" s="77">
        <v>203456</v>
      </c>
      <c r="U23" s="15">
        <f>O23/N23</f>
        <v>562.4285714285714</v>
      </c>
      <c r="V23" s="77">
        <f>SUM(T23,O23)</f>
        <v>207393</v>
      </c>
      <c r="W23" s="79">
        <v>48309</v>
      </c>
      <c r="X23" s="78">
        <f>SUM(W23,Q23)</f>
        <v>49191</v>
      </c>
    </row>
    <row r="24" spans="1:24" ht="12.75">
      <c r="A24" s="74">
        <v>11</v>
      </c>
      <c r="B24" s="74">
        <v>11</v>
      </c>
      <c r="C24" s="4" t="s">
        <v>66</v>
      </c>
      <c r="D24" s="16" t="s">
        <v>46</v>
      </c>
      <c r="E24" s="16" t="s">
        <v>47</v>
      </c>
      <c r="F24" s="38">
        <v>4</v>
      </c>
      <c r="G24" s="38">
        <v>2</v>
      </c>
      <c r="H24" s="25">
        <v>2729</v>
      </c>
      <c r="I24" s="25">
        <v>3305</v>
      </c>
      <c r="J24" s="25">
        <v>589</v>
      </c>
      <c r="K24" s="25">
        <v>691</v>
      </c>
      <c r="L24" s="65">
        <f>(H24/I24*100)-100</f>
        <v>-17.428139183055976</v>
      </c>
      <c r="M24" s="15">
        <f>H24/G24</f>
        <v>1364.5</v>
      </c>
      <c r="N24" s="38">
        <v>2</v>
      </c>
      <c r="O24" s="15">
        <v>3724</v>
      </c>
      <c r="P24" s="15">
        <v>6343</v>
      </c>
      <c r="Q24" s="15">
        <v>829</v>
      </c>
      <c r="R24" s="15">
        <v>1456</v>
      </c>
      <c r="S24" s="65">
        <f>(O24/P24*100)-100</f>
        <v>-41.289610594355985</v>
      </c>
      <c r="T24" s="90">
        <v>20208</v>
      </c>
      <c r="U24" s="15">
        <f>O24/N24</f>
        <v>1862</v>
      </c>
      <c r="V24" s="77">
        <f>SUM(T24,O24)</f>
        <v>23932</v>
      </c>
      <c r="W24" s="79">
        <v>4544</v>
      </c>
      <c r="X24" s="78">
        <f>SUM(W24,Q24)</f>
        <v>5373</v>
      </c>
    </row>
    <row r="25" spans="1:24" ht="12.75" customHeight="1">
      <c r="A25" s="52">
        <v>12</v>
      </c>
      <c r="B25" s="74">
        <v>9</v>
      </c>
      <c r="C25" s="4" t="s">
        <v>64</v>
      </c>
      <c r="D25" s="16" t="s">
        <v>43</v>
      </c>
      <c r="E25" s="16" t="s">
        <v>44</v>
      </c>
      <c r="F25" s="38">
        <v>5</v>
      </c>
      <c r="G25" s="38">
        <v>6</v>
      </c>
      <c r="H25" s="25">
        <v>2978</v>
      </c>
      <c r="I25" s="25">
        <v>3544</v>
      </c>
      <c r="J25" s="91">
        <v>695</v>
      </c>
      <c r="K25" s="91">
        <v>779</v>
      </c>
      <c r="L25" s="65">
        <f>(H25/I25*100)-100</f>
        <v>-15.970654627539503</v>
      </c>
      <c r="M25" s="15">
        <f>H25/G25</f>
        <v>496.3333333333333</v>
      </c>
      <c r="N25" s="39">
        <v>6</v>
      </c>
      <c r="O25" s="15">
        <v>3417</v>
      </c>
      <c r="P25" s="15">
        <v>6763</v>
      </c>
      <c r="Q25" s="25">
        <v>821</v>
      </c>
      <c r="R25" s="25">
        <v>1718</v>
      </c>
      <c r="S25" s="65">
        <f>(O25/P25*100)-100</f>
        <v>-49.475085021440194</v>
      </c>
      <c r="T25" s="79">
        <v>43574</v>
      </c>
      <c r="U25" s="15">
        <f>O25/N25</f>
        <v>569.5</v>
      </c>
      <c r="V25" s="77">
        <f>SUM(T25,O25)</f>
        <v>46991</v>
      </c>
      <c r="W25" s="77">
        <v>9960</v>
      </c>
      <c r="X25" s="78">
        <f>SUM(W25,Q25)</f>
        <v>10781</v>
      </c>
    </row>
    <row r="26" spans="1:24" ht="12.75" customHeight="1">
      <c r="A26" s="74">
        <v>13</v>
      </c>
      <c r="B26" s="74">
        <v>14</v>
      </c>
      <c r="C26" s="4" t="s">
        <v>59</v>
      </c>
      <c r="D26" s="16" t="s">
        <v>43</v>
      </c>
      <c r="E26" s="16" t="s">
        <v>44</v>
      </c>
      <c r="F26" s="38">
        <v>9</v>
      </c>
      <c r="G26" s="38">
        <v>10</v>
      </c>
      <c r="H26" s="15">
        <v>2716</v>
      </c>
      <c r="I26" s="15">
        <v>3132</v>
      </c>
      <c r="J26" s="94">
        <v>418</v>
      </c>
      <c r="K26" s="94">
        <v>483</v>
      </c>
      <c r="L26" s="65">
        <f>(H26/I26*100)-100</f>
        <v>-13.282247765006389</v>
      </c>
      <c r="M26" s="15">
        <f>H26/G26</f>
        <v>271.6</v>
      </c>
      <c r="N26" s="75">
        <v>10</v>
      </c>
      <c r="O26" s="76">
        <v>3253</v>
      </c>
      <c r="P26" s="76">
        <v>4845</v>
      </c>
      <c r="Q26" s="76">
        <v>519</v>
      </c>
      <c r="R26" s="76">
        <v>783</v>
      </c>
      <c r="S26" s="65">
        <f>(O26/P26*100)-100</f>
        <v>-32.85861713106296</v>
      </c>
      <c r="T26" s="79">
        <v>192944</v>
      </c>
      <c r="U26" s="15">
        <f>O26/N26</f>
        <v>325.3</v>
      </c>
      <c r="V26" s="77">
        <f>SUM(T26,O26)</f>
        <v>196197</v>
      </c>
      <c r="W26" s="77">
        <v>34407</v>
      </c>
      <c r="X26" s="78">
        <f>SUM(W26,Q26)</f>
        <v>34926</v>
      </c>
    </row>
    <row r="27" spans="1:24" ht="12.75">
      <c r="A27" s="74">
        <v>14</v>
      </c>
      <c r="B27" s="74">
        <v>10</v>
      </c>
      <c r="C27" s="4" t="s">
        <v>69</v>
      </c>
      <c r="D27" s="16" t="s">
        <v>46</v>
      </c>
      <c r="E27" s="16" t="s">
        <v>42</v>
      </c>
      <c r="F27" s="38">
        <v>3</v>
      </c>
      <c r="G27" s="38">
        <v>4</v>
      </c>
      <c r="H27" s="25">
        <v>2187</v>
      </c>
      <c r="I27" s="25">
        <v>3120</v>
      </c>
      <c r="J27" s="77">
        <v>490</v>
      </c>
      <c r="K27" s="77">
        <v>693</v>
      </c>
      <c r="L27" s="65">
        <f>(H27/I27*100)-100</f>
        <v>-29.90384615384616</v>
      </c>
      <c r="M27" s="15">
        <f>H27/G27</f>
        <v>546.75</v>
      </c>
      <c r="N27" s="39">
        <v>4</v>
      </c>
      <c r="O27" s="15">
        <v>3199</v>
      </c>
      <c r="P27" s="15">
        <v>6498</v>
      </c>
      <c r="Q27" s="15">
        <v>746</v>
      </c>
      <c r="R27" s="15">
        <v>1579</v>
      </c>
      <c r="S27" s="65">
        <f>(O27/P27*100)-100</f>
        <v>-50.769467528470294</v>
      </c>
      <c r="T27" s="77">
        <v>14612</v>
      </c>
      <c r="U27" s="15">
        <f>O27/N27</f>
        <v>799.75</v>
      </c>
      <c r="V27" s="77">
        <f>SUM(T27,O27)</f>
        <v>17811</v>
      </c>
      <c r="W27" s="79">
        <v>3452</v>
      </c>
      <c r="X27" s="78">
        <f>SUM(W27,Q27)</f>
        <v>4198</v>
      </c>
    </row>
    <row r="28" spans="1:24" ht="12.75">
      <c r="A28" s="74">
        <v>15</v>
      </c>
      <c r="B28" s="74">
        <v>13</v>
      </c>
      <c r="C28" s="4" t="s">
        <v>55</v>
      </c>
      <c r="D28" s="16" t="s">
        <v>52</v>
      </c>
      <c r="E28" s="16" t="s">
        <v>36</v>
      </c>
      <c r="F28" s="38">
        <v>11</v>
      </c>
      <c r="G28" s="38">
        <v>7</v>
      </c>
      <c r="H28" s="25">
        <v>1630</v>
      </c>
      <c r="I28" s="25">
        <v>3032</v>
      </c>
      <c r="J28" s="83">
        <v>311</v>
      </c>
      <c r="K28" s="83">
        <v>596</v>
      </c>
      <c r="L28" s="65">
        <f>(H28/I28*100)-100</f>
        <v>-46.240105540897105</v>
      </c>
      <c r="M28" s="15">
        <f>H28/G28</f>
        <v>232.85714285714286</v>
      </c>
      <c r="N28" s="38">
        <v>7</v>
      </c>
      <c r="O28" s="23">
        <v>2783</v>
      </c>
      <c r="P28" s="23">
        <v>5246</v>
      </c>
      <c r="Q28" s="23">
        <v>554</v>
      </c>
      <c r="R28" s="23">
        <v>1054</v>
      </c>
      <c r="S28" s="65">
        <f>(O28/P28*100)-100</f>
        <v>-46.95005718642775</v>
      </c>
      <c r="T28" s="77">
        <v>253045</v>
      </c>
      <c r="U28" s="15">
        <f>O28/N28</f>
        <v>397.57142857142856</v>
      </c>
      <c r="V28" s="77">
        <f>SUM(T28,O28)</f>
        <v>255828</v>
      </c>
      <c r="W28" s="79">
        <v>57086</v>
      </c>
      <c r="X28" s="78">
        <f>SUM(W28,Q28)</f>
        <v>57640</v>
      </c>
    </row>
    <row r="29" spans="1:24" ht="12.75">
      <c r="A29" s="74">
        <v>16</v>
      </c>
      <c r="B29" s="74">
        <v>8</v>
      </c>
      <c r="C29" s="4" t="s">
        <v>65</v>
      </c>
      <c r="D29" s="16" t="s">
        <v>61</v>
      </c>
      <c r="E29" s="16" t="s">
        <v>42</v>
      </c>
      <c r="F29" s="38">
        <v>4</v>
      </c>
      <c r="G29" s="38">
        <v>5</v>
      </c>
      <c r="H29" s="25">
        <v>1984</v>
      </c>
      <c r="I29" s="25">
        <v>4503</v>
      </c>
      <c r="J29" s="15">
        <v>438</v>
      </c>
      <c r="K29" s="15">
        <v>956</v>
      </c>
      <c r="L29" s="65">
        <f>(H29/I29*100)-100</f>
        <v>-55.94048412169665</v>
      </c>
      <c r="M29" s="15">
        <f>H29/G29</f>
        <v>396.8</v>
      </c>
      <c r="N29" s="75">
        <v>5</v>
      </c>
      <c r="O29" s="15">
        <v>2774</v>
      </c>
      <c r="P29" s="15">
        <v>7124</v>
      </c>
      <c r="Q29" s="15">
        <v>647</v>
      </c>
      <c r="R29" s="15">
        <v>1671</v>
      </c>
      <c r="S29" s="65">
        <f>(O29/P29*100)-100</f>
        <v>-61.06120157215047</v>
      </c>
      <c r="T29" s="77">
        <v>32388</v>
      </c>
      <c r="U29" s="15">
        <f>O29/N29</f>
        <v>554.8</v>
      </c>
      <c r="V29" s="77">
        <f>SUM(T29,O29)</f>
        <v>35162</v>
      </c>
      <c r="W29" s="79">
        <v>7693</v>
      </c>
      <c r="X29" s="78">
        <f>SUM(W29,Q29)</f>
        <v>8340</v>
      </c>
    </row>
    <row r="30" spans="1:24" ht="12.75">
      <c r="A30" s="74">
        <v>17</v>
      </c>
      <c r="B30" s="74">
        <v>16</v>
      </c>
      <c r="C30" s="4" t="s">
        <v>53</v>
      </c>
      <c r="D30" s="16" t="s">
        <v>45</v>
      </c>
      <c r="E30" s="16" t="s">
        <v>42</v>
      </c>
      <c r="F30" s="38">
        <v>18</v>
      </c>
      <c r="G30" s="38">
        <v>21</v>
      </c>
      <c r="H30" s="15">
        <v>1786</v>
      </c>
      <c r="I30" s="15">
        <v>1902</v>
      </c>
      <c r="J30" s="25">
        <v>417</v>
      </c>
      <c r="K30" s="25">
        <v>458</v>
      </c>
      <c r="L30" s="65">
        <f>(H30/I30*100)-100</f>
        <v>-6.098843322818084</v>
      </c>
      <c r="M30" s="15">
        <f>H30/G30</f>
        <v>85.04761904761905</v>
      </c>
      <c r="N30" s="39">
        <v>21</v>
      </c>
      <c r="O30" s="15">
        <v>2548</v>
      </c>
      <c r="P30" s="15">
        <v>3903</v>
      </c>
      <c r="Q30" s="15">
        <v>594</v>
      </c>
      <c r="R30" s="15">
        <v>987</v>
      </c>
      <c r="S30" s="65">
        <f>(O30/P30*100)-100</f>
        <v>-34.71688444786062</v>
      </c>
      <c r="T30" s="77">
        <v>925158</v>
      </c>
      <c r="U30" s="15">
        <f>O30/N30</f>
        <v>121.33333333333333</v>
      </c>
      <c r="V30" s="77">
        <f>SUM(T30,O30)</f>
        <v>927706</v>
      </c>
      <c r="W30" s="77">
        <v>200994</v>
      </c>
      <c r="X30" s="78">
        <f>SUM(W30,Q30)</f>
        <v>201588</v>
      </c>
    </row>
    <row r="31" spans="1:24" ht="12.75">
      <c r="A31" s="74">
        <v>18</v>
      </c>
      <c r="B31" s="74">
        <v>7</v>
      </c>
      <c r="C31" s="4" t="s">
        <v>67</v>
      </c>
      <c r="D31" s="16" t="s">
        <v>43</v>
      </c>
      <c r="E31" s="16" t="s">
        <v>44</v>
      </c>
      <c r="F31" s="38">
        <v>3</v>
      </c>
      <c r="G31" s="38">
        <v>4</v>
      </c>
      <c r="H31" s="25">
        <v>1805</v>
      </c>
      <c r="I31" s="25">
        <v>4978</v>
      </c>
      <c r="J31" s="25">
        <v>408</v>
      </c>
      <c r="K31" s="25">
        <v>1096</v>
      </c>
      <c r="L31" s="65">
        <f>(H31/I31*100)-100</f>
        <v>-63.74045801526718</v>
      </c>
      <c r="M31" s="15">
        <f>H31/G31</f>
        <v>451.25</v>
      </c>
      <c r="N31" s="75">
        <v>4</v>
      </c>
      <c r="O31" s="23">
        <v>2181</v>
      </c>
      <c r="P31" s="23">
        <v>7754</v>
      </c>
      <c r="Q31" s="23">
        <v>528</v>
      </c>
      <c r="R31" s="23">
        <v>1867</v>
      </c>
      <c r="S31" s="65">
        <f>(O31/P31*100)-100</f>
        <v>-71.8725818932164</v>
      </c>
      <c r="T31" s="84">
        <v>18474</v>
      </c>
      <c r="U31" s="15">
        <f>O31/N31</f>
        <v>545.25</v>
      </c>
      <c r="V31" s="77">
        <f>SUM(T31,O31)</f>
        <v>20655</v>
      </c>
      <c r="W31" s="77">
        <v>4471</v>
      </c>
      <c r="X31" s="78">
        <f>SUM(W31,Q31)</f>
        <v>4999</v>
      </c>
    </row>
    <row r="32" spans="1:24" ht="12.75">
      <c r="A32" s="74">
        <v>19</v>
      </c>
      <c r="B32" s="74">
        <v>15</v>
      </c>
      <c r="C32" s="4" t="s">
        <v>70</v>
      </c>
      <c r="D32" s="16" t="s">
        <v>46</v>
      </c>
      <c r="E32" s="16" t="s">
        <v>57</v>
      </c>
      <c r="F32" s="38">
        <v>3</v>
      </c>
      <c r="G32" s="38">
        <v>4</v>
      </c>
      <c r="H32" s="15">
        <v>1262</v>
      </c>
      <c r="I32" s="15">
        <v>1824</v>
      </c>
      <c r="J32" s="15">
        <v>198</v>
      </c>
      <c r="K32" s="15">
        <v>280</v>
      </c>
      <c r="L32" s="65">
        <f>(H32/I32*100)-100</f>
        <v>-30.81140350877193</v>
      </c>
      <c r="M32" s="15">
        <f>H32/G32</f>
        <v>315.5</v>
      </c>
      <c r="N32" s="75">
        <v>4</v>
      </c>
      <c r="O32" s="15">
        <v>1927</v>
      </c>
      <c r="P32" s="15">
        <v>4142</v>
      </c>
      <c r="Q32" s="15">
        <v>310</v>
      </c>
      <c r="R32" s="15">
        <v>699</v>
      </c>
      <c r="S32" s="67">
        <f>(O32/P32*100)-100</f>
        <v>-53.47658136166103</v>
      </c>
      <c r="T32" s="84">
        <v>7785</v>
      </c>
      <c r="U32" s="15">
        <f>O32/N32</f>
        <v>481.75</v>
      </c>
      <c r="V32" s="77">
        <f>SUM(T32,O32)</f>
        <v>9712</v>
      </c>
      <c r="W32" s="77">
        <v>1602</v>
      </c>
      <c r="X32" s="78">
        <f>SUM(W32,Q32)</f>
        <v>1912</v>
      </c>
    </row>
    <row r="33" spans="1:24" ht="13.5" thickBot="1">
      <c r="A33" s="51">
        <v>20</v>
      </c>
      <c r="B33" s="74">
        <v>17</v>
      </c>
      <c r="C33" s="4" t="s">
        <v>58</v>
      </c>
      <c r="D33" s="16" t="s">
        <v>46</v>
      </c>
      <c r="E33" s="16" t="s">
        <v>42</v>
      </c>
      <c r="F33" s="38">
        <v>10</v>
      </c>
      <c r="G33" s="38">
        <v>4</v>
      </c>
      <c r="H33" s="15">
        <v>732</v>
      </c>
      <c r="I33" s="15">
        <v>1401</v>
      </c>
      <c r="J33" s="15">
        <v>159</v>
      </c>
      <c r="K33" s="15">
        <v>311</v>
      </c>
      <c r="L33" s="65">
        <f>(H33/I33*100)-100</f>
        <v>-47.75160599571735</v>
      </c>
      <c r="M33" s="15">
        <f>H33/G33</f>
        <v>183</v>
      </c>
      <c r="N33" s="39">
        <v>4</v>
      </c>
      <c r="O33" s="15">
        <v>1234</v>
      </c>
      <c r="P33" s="15">
        <v>2468</v>
      </c>
      <c r="Q33" s="15">
        <v>270</v>
      </c>
      <c r="R33" s="15">
        <v>582</v>
      </c>
      <c r="S33" s="65">
        <f>(O33/P33*100)-100</f>
        <v>-50</v>
      </c>
      <c r="T33" s="84">
        <v>80125</v>
      </c>
      <c r="U33" s="15">
        <f>O33/N33</f>
        <v>308.5</v>
      </c>
      <c r="V33" s="77">
        <f>SUM(T33,O33)</f>
        <v>81359</v>
      </c>
      <c r="W33" s="77">
        <v>18619</v>
      </c>
      <c r="X33" s="78">
        <f>SUM(W33,Q33)</f>
        <v>18889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137</v>
      </c>
      <c r="H34" s="32">
        <f>SUM(H14:H33)</f>
        <v>153784</v>
      </c>
      <c r="I34" s="32">
        <v>150004</v>
      </c>
      <c r="J34" s="32">
        <f>SUM(J14:J33)</f>
        <v>32784</v>
      </c>
      <c r="K34" s="32">
        <v>31873</v>
      </c>
      <c r="L34" s="70">
        <f>(H34/I34*100)-100</f>
        <v>2.5199328017919527</v>
      </c>
      <c r="M34" s="33">
        <f>H34/G34</f>
        <v>1122.5109489051094</v>
      </c>
      <c r="N34" s="35">
        <f>SUM(N14:N33)</f>
        <v>137</v>
      </c>
      <c r="O34" s="32">
        <f>SUM(O14:O33)</f>
        <v>234701</v>
      </c>
      <c r="P34" s="32">
        <v>269699</v>
      </c>
      <c r="Q34" s="32">
        <f>SUM(Q14:Q33)</f>
        <v>52561</v>
      </c>
      <c r="R34" s="32">
        <v>62379</v>
      </c>
      <c r="S34" s="70">
        <f>(O34/P34*100)-100</f>
        <v>-12.976688827174002</v>
      </c>
      <c r="T34" s="80">
        <f>SUM(T14:T33)</f>
        <v>2296614</v>
      </c>
      <c r="U34" s="33">
        <f>O34/N34</f>
        <v>1713.14598540146</v>
      </c>
      <c r="V34" s="82">
        <f>SUM(V14:V33)</f>
        <v>2531315</v>
      </c>
      <c r="W34" s="81">
        <f>SUM(W14:W33)</f>
        <v>510620</v>
      </c>
      <c r="X34" s="36">
        <f>SUM(X14:X33)</f>
        <v>563181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30 - Oct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0.6717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29 - Oct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40122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COUPLES RETREAT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2</v>
      </c>
      <c r="G14" s="38">
        <f>'WEEKLY COMPETITIVE REPORT'!G14</f>
        <v>8</v>
      </c>
      <c r="H14" s="15">
        <f>'WEEKLY COMPETITIVE REPORT'!H14/X4</f>
        <v>79810.92749739467</v>
      </c>
      <c r="I14" s="15">
        <f>'WEEKLY COMPETITIVE REPORT'!I14/X4</f>
        <v>106010.12356706864</v>
      </c>
      <c r="J14" s="23">
        <f>'WEEKLY COMPETITIVE REPORT'!J14</f>
        <v>11721</v>
      </c>
      <c r="K14" s="23">
        <f>'WEEKLY COMPETITIVE REPORT'!K14</f>
        <v>15527</v>
      </c>
      <c r="L14" s="65">
        <f>'WEEKLY COMPETITIVE REPORT'!L14</f>
        <v>-24.713862401168427</v>
      </c>
      <c r="M14" s="15">
        <f aca="true" t="shared" si="0" ref="M14:M20">H14/G14</f>
        <v>9976.365937174334</v>
      </c>
      <c r="N14" s="38">
        <f>'WEEKLY COMPETITIVE REPORT'!N14</f>
        <v>8</v>
      </c>
      <c r="O14" s="15">
        <f>'WEEKLY COMPETITIVE REPORT'!O14/X4</f>
        <v>116187.2859907697</v>
      </c>
      <c r="P14" s="15">
        <f>'WEEKLY COMPETITIVE REPORT'!P14/X4</f>
        <v>180474.9143963079</v>
      </c>
      <c r="Q14" s="23">
        <f>'WEEKLY COMPETITIVE REPORT'!Q14</f>
        <v>17986</v>
      </c>
      <c r="R14" s="23">
        <f>'WEEKLY COMPETITIVE REPORT'!R14</f>
        <v>29088</v>
      </c>
      <c r="S14" s="65">
        <f>'WEEKLY COMPETITIVE REPORT'!S14</f>
        <v>-35.62136522994432</v>
      </c>
      <c r="T14" s="15">
        <f>'WEEKLY COMPETITIVE REPORT'!T14/X4</f>
        <v>185289.56379336014</v>
      </c>
      <c r="U14" s="15">
        <f aca="true" t="shared" si="1" ref="U14:U20">O14/N14</f>
        <v>14523.410748846212</v>
      </c>
      <c r="V14" s="26">
        <f aca="true" t="shared" si="2" ref="V14:V20">O14+T14</f>
        <v>301476.8497841298</v>
      </c>
      <c r="W14" s="23">
        <f>'WEEKLY COMPETITIVE REPORT'!W14</f>
        <v>30490</v>
      </c>
      <c r="X14" s="57">
        <f>'WEEKLY COMPETITIVE REPORT'!X14</f>
        <v>48476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MICHAEL JACKSON'S THIS IS IT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1</v>
      </c>
      <c r="G15" s="38">
        <f>'WEEKLY COMPETITIVE REPORT'!G15</f>
        <v>5</v>
      </c>
      <c r="H15" s="15">
        <f>'WEEKLY COMPETITIVE REPORT'!H15/X4</f>
        <v>35963.972011314574</v>
      </c>
      <c r="I15" s="15">
        <f>'WEEKLY COMPETITIVE REPORT'!I15/X4</f>
        <v>0</v>
      </c>
      <c r="J15" s="23">
        <f>'WEEKLY COMPETITIVE REPORT'!J15</f>
        <v>5192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7192.794402262914</v>
      </c>
      <c r="N15" s="38">
        <f>'WEEKLY COMPETITIVE REPORT'!N15</f>
        <v>5</v>
      </c>
      <c r="O15" s="15">
        <f>'WEEKLY COMPETITIVE REPORT'!O15/X4</f>
        <v>60663.98689891321</v>
      </c>
      <c r="P15" s="15">
        <f>'WEEKLY COMPETITIVE REPORT'!P15/X4</f>
        <v>0</v>
      </c>
      <c r="Q15" s="23">
        <f>'WEEKLY COMPETITIVE REPORT'!Q15</f>
        <v>9374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6921.244603245497</v>
      </c>
      <c r="U15" s="15">
        <f t="shared" si="1"/>
        <v>12132.797379782642</v>
      </c>
      <c r="V15" s="26">
        <f t="shared" si="2"/>
        <v>67585.23150215871</v>
      </c>
      <c r="W15" s="23">
        <f>'WEEKLY COMPETITIVE REPORT'!W15</f>
        <v>1068</v>
      </c>
      <c r="X15" s="57">
        <f>'WEEKLY COMPETITIVE REPORT'!X15</f>
        <v>10442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SAW VI</v>
      </c>
      <c r="D16" s="4" t="str">
        <f>'WEEKLY COMPETITIVE REPORT'!D16</f>
        <v>INDEP</v>
      </c>
      <c r="E16" s="4" t="str">
        <f>'WEEKLY COMPETITIVE REPORT'!E16</f>
        <v>Cinemania</v>
      </c>
      <c r="F16" s="38">
        <f>'WEEKLY COMPETITIVE REPORT'!F16</f>
        <v>1</v>
      </c>
      <c r="G16" s="38">
        <f>'WEEKLY COMPETITIVE REPORT'!G16</f>
        <v>5</v>
      </c>
      <c r="H16" s="15">
        <f>'WEEKLY COMPETITIVE REPORT'!H16/X4</f>
        <v>30205.448861098706</v>
      </c>
      <c r="I16" s="15">
        <f>'WEEKLY COMPETITIVE REPORT'!I16/X4</f>
        <v>0</v>
      </c>
      <c r="J16" s="23">
        <f>'WEEKLY COMPETITIVE REPORT'!J16</f>
        <v>4440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6041.0897722197415</v>
      </c>
      <c r="N16" s="38">
        <f>'WEEKLY COMPETITIVE REPORT'!N16</f>
        <v>5</v>
      </c>
      <c r="O16" s="15">
        <f>'WEEKLY COMPETITIVE REPORT'!O16/X4</f>
        <v>47083.51942831621</v>
      </c>
      <c r="P16" s="15">
        <f>'WEEKLY COMPETITIVE REPORT'!P16/X4</f>
        <v>0</v>
      </c>
      <c r="Q16" s="23">
        <f>'WEEKLY COMPETITIVE REPORT'!Q16</f>
        <v>7344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2038.112252493673</v>
      </c>
      <c r="U16" s="15">
        <f t="shared" si="1"/>
        <v>9416.703885663243</v>
      </c>
      <c r="V16" s="26">
        <f t="shared" si="2"/>
        <v>49121.631680809885</v>
      </c>
      <c r="W16" s="23">
        <f>'WEEKLY COMPETITIVE REPORT'!W16</f>
        <v>288</v>
      </c>
      <c r="X16" s="57">
        <f>'WEEKLY COMPETITIVE REPORT'!X16</f>
        <v>7632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UP</v>
      </c>
      <c r="D17" s="4" t="str">
        <f>'WEEKLY COMPETITIVE REPORT'!D17</f>
        <v>WDI</v>
      </c>
      <c r="E17" s="4" t="str">
        <f>'WEEKLY COMPETITIVE REPORT'!E17</f>
        <v>CENEX</v>
      </c>
      <c r="F17" s="38">
        <f>'WEEKLY COMPETITIVE REPORT'!F17</f>
        <v>6</v>
      </c>
      <c r="G17" s="38">
        <f>'WEEKLY COMPETITIVE REPORT'!G17</f>
        <v>18</v>
      </c>
      <c r="H17" s="15">
        <f>'WEEKLY COMPETITIVE REPORT'!H17/X4</f>
        <v>24143.218698823883</v>
      </c>
      <c r="I17" s="15">
        <f>'WEEKLY COMPETITIVE REPORT'!I17/X4</f>
        <v>25640.911121036177</v>
      </c>
      <c r="J17" s="23">
        <f>'WEEKLY COMPETITIVE REPORT'!J17</f>
        <v>3192</v>
      </c>
      <c r="K17" s="23">
        <f>'WEEKLY COMPETITIVE REPORT'!K17</f>
        <v>3413</v>
      </c>
      <c r="L17" s="65">
        <f>'WEEKLY COMPETITIVE REPORT'!L17</f>
        <v>-5.841026534285561</v>
      </c>
      <c r="M17" s="15">
        <f t="shared" si="0"/>
        <v>1341.289927712438</v>
      </c>
      <c r="N17" s="38">
        <f>'WEEKLY COMPETITIVE REPORT'!N17</f>
        <v>18</v>
      </c>
      <c r="O17" s="15">
        <f>'WEEKLY COMPETITIVE REPORT'!O17/X4</f>
        <v>37805.56796188775</v>
      </c>
      <c r="P17" s="15">
        <f>'WEEKLY COMPETITIVE REPORT'!P17/X4</f>
        <v>60668.453178502314</v>
      </c>
      <c r="Q17" s="23">
        <f>'WEEKLY COMPETITIVE REPORT'!Q17</f>
        <v>5072</v>
      </c>
      <c r="R17" s="23">
        <f>'WEEKLY COMPETITIVE REPORT'!R17</f>
        <v>8990</v>
      </c>
      <c r="S17" s="65">
        <f>'WEEKLY COMPETITIVE REPORT'!S17</f>
        <v>-37.68496478614022</v>
      </c>
      <c r="T17" s="15">
        <f>'WEEKLY COMPETITIVE REPORT'!T17/X4</f>
        <v>274868.2447521215</v>
      </c>
      <c r="U17" s="15">
        <f t="shared" si="1"/>
        <v>2100.309331215986</v>
      </c>
      <c r="V17" s="26">
        <f t="shared" si="2"/>
        <v>312673.81271400925</v>
      </c>
      <c r="W17" s="23">
        <f>'WEEKLY COMPETITIVE REPORT'!W17</f>
        <v>39600</v>
      </c>
      <c r="X17" s="57">
        <f>'WEEKLY COMPETITIVE REPORT'!X17</f>
        <v>44672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SURROGATES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2</v>
      </c>
      <c r="G18" s="38">
        <f>'WEEKLY COMPETITIVE REPORT'!G18</f>
        <v>8</v>
      </c>
      <c r="H18" s="15">
        <f>'WEEKLY COMPETITIVE REPORT'!H18/X4</f>
        <v>7693.910972160191</v>
      </c>
      <c r="I18" s="15">
        <f>'WEEKLY COMPETITIVE REPORT'!I18/X4</f>
        <v>14726.812565133245</v>
      </c>
      <c r="J18" s="23">
        <f>'WEEKLY COMPETITIVE REPORT'!J18</f>
        <v>1127</v>
      </c>
      <c r="K18" s="23">
        <f>'WEEKLY COMPETITIVE REPORT'!K18</f>
        <v>2173</v>
      </c>
      <c r="L18" s="65">
        <f>'WEEKLY COMPETITIVE REPORT'!L18</f>
        <v>-47.75576223210676</v>
      </c>
      <c r="M18" s="15">
        <f t="shared" si="0"/>
        <v>961.7388715200238</v>
      </c>
      <c r="N18" s="38">
        <f>'WEEKLY COMPETITIVE REPORT'!N18</f>
        <v>8</v>
      </c>
      <c r="O18" s="15">
        <f>'WEEKLY COMPETITIVE REPORT'!O18/X4</f>
        <v>11074.884621110616</v>
      </c>
      <c r="P18" s="15">
        <f>'WEEKLY COMPETITIVE REPORT'!P18/X4</f>
        <v>23526.872115527767</v>
      </c>
      <c r="Q18" s="23">
        <f>'WEEKLY COMPETITIVE REPORT'!Q18</f>
        <v>1715</v>
      </c>
      <c r="R18" s="23">
        <f>'WEEKLY COMPETITIVE REPORT'!R18</f>
        <v>3808</v>
      </c>
      <c r="S18" s="65">
        <f>'WEEKLY COMPETITIVE REPORT'!S18</f>
        <v>-52.92665949503259</v>
      </c>
      <c r="T18" s="15">
        <f>'WEEKLY COMPETITIVE REPORT'!T18/X4</f>
        <v>24452.88075033497</v>
      </c>
      <c r="U18" s="15">
        <f t="shared" si="1"/>
        <v>1384.360577638827</v>
      </c>
      <c r="V18" s="26">
        <f t="shared" si="2"/>
        <v>35527.76537144559</v>
      </c>
      <c r="W18" s="23">
        <f>'WEEKLY COMPETITIVE REPORT'!W18</f>
        <v>4065</v>
      </c>
      <c r="X18" s="57">
        <f>'WEEKLY COMPETITIVE REPORT'!X18</f>
        <v>5780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JULIE &amp; JULIA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3</v>
      </c>
      <c r="G19" s="38">
        <f>'WEEKLY COMPETITIVE REPORT'!G19</f>
        <v>3</v>
      </c>
      <c r="H19" s="15">
        <f>'WEEKLY COMPETITIVE REPORT'!H19/X4</f>
        <v>6187.285990769689</v>
      </c>
      <c r="I19" s="15">
        <f>'WEEKLY COMPETITIVE REPORT'!I19/X4</f>
        <v>8968.289414917374</v>
      </c>
      <c r="J19" s="23">
        <f>'WEEKLY COMPETITIVE REPORT'!J19</f>
        <v>812</v>
      </c>
      <c r="K19" s="23">
        <f>'WEEKLY COMPETITIVE REPORT'!K19</f>
        <v>1193</v>
      </c>
      <c r="L19" s="65">
        <f>'WEEKLY COMPETITIVE REPORT'!L19</f>
        <v>-31.009296148738372</v>
      </c>
      <c r="M19" s="15">
        <f t="shared" si="0"/>
        <v>2062.4286635898966</v>
      </c>
      <c r="N19" s="38">
        <f>'WEEKLY COMPETITIVE REPORT'!N19</f>
        <v>3</v>
      </c>
      <c r="O19" s="15">
        <f>'WEEKLY COMPETITIVE REPORT'!O19/X4</f>
        <v>9690.33794848891</v>
      </c>
      <c r="P19" s="15">
        <f>'WEEKLY COMPETITIVE REPORT'!P19/X4</f>
        <v>15247.878517195177</v>
      </c>
      <c r="Q19" s="23">
        <f>'WEEKLY COMPETITIVE REPORT'!Q19</f>
        <v>1365</v>
      </c>
      <c r="R19" s="23">
        <f>'WEEKLY COMPETITIVE REPORT'!R19</f>
        <v>2177</v>
      </c>
      <c r="S19" s="65">
        <f>'WEEKLY COMPETITIVE REPORT'!S19</f>
        <v>-36.44795938293303</v>
      </c>
      <c r="T19" s="15">
        <f>'WEEKLY COMPETITIVE REPORT'!T19/X4</f>
        <v>31710.585082626174</v>
      </c>
      <c r="U19" s="15">
        <f t="shared" si="1"/>
        <v>3230.112649496303</v>
      </c>
      <c r="V19" s="26">
        <f t="shared" si="2"/>
        <v>41400.92303111508</v>
      </c>
      <c r="W19" s="23">
        <f>'WEEKLY COMPETITIVE REPORT'!W19</f>
        <v>4596</v>
      </c>
      <c r="X19" s="57">
        <f>'WEEKLY COMPETITIVE REPORT'!X19</f>
        <v>5961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9:06 (domes)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1</v>
      </c>
      <c r="G20" s="38">
        <f>'WEEKLY COMPETITIVE REPORT'!G20</f>
        <v>4</v>
      </c>
      <c r="H20" s="15">
        <f>'WEEKLY COMPETITIVE REPORT'!H20/X4</f>
        <v>4128.331100193539</v>
      </c>
      <c r="I20" s="15">
        <f>'WEEKLY COMPETITIVE REPORT'!I20/X4</f>
        <v>0</v>
      </c>
      <c r="J20" s="23">
        <f>'WEEKLY COMPETITIVE REPORT'!J20</f>
        <v>600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1032.0827750483847</v>
      </c>
      <c r="N20" s="38">
        <f>'WEEKLY COMPETITIVE REPORT'!N20</f>
        <v>4</v>
      </c>
      <c r="O20" s="15">
        <f>'WEEKLY COMPETITIVE REPORT'!O20/X4</f>
        <v>8033.3482209319645</v>
      </c>
      <c r="P20" s="15">
        <f>'WEEKLY COMPETITIVE REPORT'!P20/X4</f>
        <v>0</v>
      </c>
      <c r="Q20" s="23">
        <f>'WEEKLY COMPETITIVE REPORT'!Q20</f>
        <v>1240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1460.473425636445</v>
      </c>
      <c r="U20" s="15">
        <f t="shared" si="1"/>
        <v>2008.3370552329911</v>
      </c>
      <c r="V20" s="26">
        <f t="shared" si="2"/>
        <v>9493.821646568409</v>
      </c>
      <c r="W20" s="23">
        <f>'WEEKLY COMPETITIVE REPORT'!W20</f>
        <v>552</v>
      </c>
      <c r="X20" s="57">
        <f>'WEEKLY COMPETITIVE REPORT'!X20</f>
        <v>1792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SLOVENKA (domes)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5</v>
      </c>
      <c r="G21" s="38">
        <f>'WEEKLY COMPETITIVE REPORT'!G21</f>
        <v>7</v>
      </c>
      <c r="H21" s="15">
        <f>'WEEKLY COMPETITIVE REPORT'!H21/X4</f>
        <v>3939.2585975882093</v>
      </c>
      <c r="I21" s="15">
        <f>'WEEKLY COMPETITIVE REPORT'!I21/X4</f>
        <v>10562.751228226887</v>
      </c>
      <c r="J21" s="23">
        <f>'WEEKLY COMPETITIVE REPORT'!J21</f>
        <v>579</v>
      </c>
      <c r="K21" s="23">
        <f>'WEEKLY COMPETITIVE REPORT'!K21</f>
        <v>1575</v>
      </c>
      <c r="L21" s="65">
        <f>'WEEKLY COMPETITIVE REPORT'!L21</f>
        <v>-62.706131078224104</v>
      </c>
      <c r="M21" s="15">
        <f aca="true" t="shared" si="3" ref="M21:M33">H21/G21</f>
        <v>562.7512282268871</v>
      </c>
      <c r="N21" s="38">
        <f>'WEEKLY COMPETITIVE REPORT'!N21</f>
        <v>7</v>
      </c>
      <c r="O21" s="15">
        <f>'WEEKLY COMPETITIVE REPORT'!O21/X4</f>
        <v>6627.9589102277805</v>
      </c>
      <c r="P21" s="15">
        <f>'WEEKLY COMPETITIVE REPORT'!P21/X4</f>
        <v>16602.649992556202</v>
      </c>
      <c r="Q21" s="23">
        <f>'WEEKLY COMPETITIVE REPORT'!Q21</f>
        <v>1045</v>
      </c>
      <c r="R21" s="23">
        <f>'WEEKLY COMPETITIVE REPORT'!R21</f>
        <v>2585</v>
      </c>
      <c r="S21" s="65">
        <f>'WEEKLY COMPETITIVE REPORT'!S21</f>
        <v>-60.07890961262554</v>
      </c>
      <c r="T21" s="15">
        <f>'WEEKLY COMPETITIVE REPORT'!T21/X4</f>
        <v>90239.69033794849</v>
      </c>
      <c r="U21" s="15">
        <f aca="true" t="shared" si="4" ref="U21:U33">O21/N21</f>
        <v>946.851272889683</v>
      </c>
      <c r="V21" s="26">
        <f aca="true" t="shared" si="5" ref="V21:V33">O21+T21</f>
        <v>96867.64924817627</v>
      </c>
      <c r="W21" s="23">
        <f>'WEEKLY COMPETITIVE REPORT'!W21</f>
        <v>15035</v>
      </c>
      <c r="X21" s="57">
        <f>'WEEKLY COMPETITIVE REPORT'!X21</f>
        <v>16080</v>
      </c>
    </row>
    <row r="22" spans="1:24" ht="12.75">
      <c r="A22" s="51">
        <v>9</v>
      </c>
      <c r="B22" s="4">
        <f>'WEEKLY COMPETITIVE REPORT'!B22</f>
        <v>12</v>
      </c>
      <c r="C22" s="4" t="str">
        <f>'WEEKLY COMPETITIVE REPORT'!C22</f>
        <v>GARFIELD'S FUN FEST</v>
      </c>
      <c r="D22" s="4" t="str">
        <f>'WEEKLY COMPETITIVE REPORT'!D22</f>
        <v>INDEP</v>
      </c>
      <c r="E22" s="4" t="str">
        <f>'WEEKLY COMPETITIVE REPORT'!E22</f>
        <v>Kolosej</v>
      </c>
      <c r="F22" s="38">
        <f>'WEEKLY COMPETITIVE REPORT'!F22</f>
        <v>10</v>
      </c>
      <c r="G22" s="38">
        <f>'WEEKLY COMPETITIVE REPORT'!G22</f>
        <v>5</v>
      </c>
      <c r="H22" s="15">
        <f>'WEEKLY COMPETITIVE REPORT'!H22/X4</f>
        <v>3718.9221378591637</v>
      </c>
      <c r="I22" s="15">
        <f>'WEEKLY COMPETITIVE REPORT'!I22/X4</f>
        <v>3765.0736936132203</v>
      </c>
      <c r="J22" s="23">
        <f>'WEEKLY COMPETITIVE REPORT'!J22</f>
        <v>455</v>
      </c>
      <c r="K22" s="23">
        <f>'WEEKLY COMPETITIVE REPORT'!K22</f>
        <v>509</v>
      </c>
      <c r="L22" s="65">
        <f>'WEEKLY COMPETITIVE REPORT'!L22</f>
        <v>-1.2257809410834284</v>
      </c>
      <c r="M22" s="15">
        <f t="shared" si="3"/>
        <v>743.7844275718328</v>
      </c>
      <c r="N22" s="38">
        <f>'WEEKLY COMPETITIVE REPORT'!N22</f>
        <v>5</v>
      </c>
      <c r="O22" s="15">
        <f>'WEEKLY COMPETITIVE REPORT'!O22/X4</f>
        <v>6129.224356111359</v>
      </c>
      <c r="P22" s="15">
        <f>'WEEKLY COMPETITIVE REPORT'!P22/X4</f>
        <v>8404.049426827452</v>
      </c>
      <c r="Q22" s="23">
        <f>'WEEKLY COMPETITIVE REPORT'!Q22</f>
        <v>720</v>
      </c>
      <c r="R22" s="23">
        <f>'WEEKLY COMPETITIVE REPORT'!R22</f>
        <v>1184</v>
      </c>
      <c r="S22" s="65">
        <f>'WEEKLY COMPETITIVE REPORT'!S22</f>
        <v>-27.068201948627106</v>
      </c>
      <c r="T22" s="15">
        <f>'WEEKLY COMPETITIVE REPORT'!T22/X4</f>
        <v>134612.17805567963</v>
      </c>
      <c r="U22" s="15">
        <f t="shared" si="4"/>
        <v>1225.8448712222719</v>
      </c>
      <c r="V22" s="26">
        <f t="shared" si="5"/>
        <v>140741.402411791</v>
      </c>
      <c r="W22" s="23">
        <f>'WEEKLY COMPETITIVE REPORT'!W22</f>
        <v>23789</v>
      </c>
      <c r="X22" s="57">
        <f>'WEEKLY COMPETITIVE REPORT'!X22</f>
        <v>24509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UGLY TRUTH</v>
      </c>
      <c r="D23" s="4" t="str">
        <f>'WEEKLY COMPETITIVE REPORT'!D23</f>
        <v>SONY</v>
      </c>
      <c r="E23" s="4" t="str">
        <f>'WEEKLY COMPETITIVE REPORT'!E23</f>
        <v>CF</v>
      </c>
      <c r="F23" s="38">
        <f>'WEEKLY COMPETITIVE REPORT'!F23</f>
        <v>9</v>
      </c>
      <c r="G23" s="38">
        <f>'WEEKLY COMPETITIVE REPORT'!G23</f>
        <v>7</v>
      </c>
      <c r="H23" s="15">
        <f>'WEEKLY COMPETITIVE REPORT'!H23/X4</f>
        <v>3665.3267827899363</v>
      </c>
      <c r="I23" s="15">
        <f>'WEEKLY COMPETITIVE REPORT'!I23/X4</f>
        <v>6365.937174333781</v>
      </c>
      <c r="J23" s="23">
        <f>'WEEKLY COMPETITIVE REPORT'!J23</f>
        <v>543</v>
      </c>
      <c r="K23" s="23">
        <f>'WEEKLY COMPETITIVE REPORT'!K23</f>
        <v>920</v>
      </c>
      <c r="L23" s="65">
        <f>'WEEKLY COMPETITIVE REPORT'!L23</f>
        <v>-42.42282507015903</v>
      </c>
      <c r="M23" s="15">
        <f t="shared" si="3"/>
        <v>523.6181118271337</v>
      </c>
      <c r="N23" s="38">
        <f>'WEEKLY COMPETITIVE REPORT'!N23</f>
        <v>7</v>
      </c>
      <c r="O23" s="15">
        <f>'WEEKLY COMPETITIVE REPORT'!O23/X4</f>
        <v>5861.247580765223</v>
      </c>
      <c r="P23" s="15">
        <f>'WEEKLY COMPETITIVE REPORT'!P23/X4</f>
        <v>11668.899806461219</v>
      </c>
      <c r="Q23" s="23">
        <f>'WEEKLY COMPETITIVE REPORT'!Q23</f>
        <v>882</v>
      </c>
      <c r="R23" s="23">
        <f>'WEEKLY COMPETITIVE REPORT'!R23</f>
        <v>1678</v>
      </c>
      <c r="S23" s="65">
        <f>'WEEKLY COMPETITIVE REPORT'!S23</f>
        <v>-49.770349578974226</v>
      </c>
      <c r="T23" s="15">
        <f>'WEEKLY COMPETITIVE REPORT'!T23/X4</f>
        <v>302897.12669346435</v>
      </c>
      <c r="U23" s="15">
        <f t="shared" si="4"/>
        <v>837.3210829664604</v>
      </c>
      <c r="V23" s="26">
        <f t="shared" si="5"/>
        <v>308758.3742742296</v>
      </c>
      <c r="W23" s="23">
        <f>'WEEKLY COMPETITIVE REPORT'!W23</f>
        <v>48309</v>
      </c>
      <c r="X23" s="57">
        <f>'WEEKLY COMPETITIVE REPORT'!X23</f>
        <v>49191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HALLOWEEN 2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4</v>
      </c>
      <c r="G24" s="38">
        <f>'WEEKLY COMPETITIVE REPORT'!G24</f>
        <v>2</v>
      </c>
      <c r="H24" s="15">
        <f>'WEEKLY COMPETITIVE REPORT'!H24/X4</f>
        <v>4062.825666220039</v>
      </c>
      <c r="I24" s="15">
        <f>'WEEKLY COMPETITIVE REPORT'!I24/X4</f>
        <v>4920.351347327676</v>
      </c>
      <c r="J24" s="23">
        <f>'WEEKLY COMPETITIVE REPORT'!J24</f>
        <v>589</v>
      </c>
      <c r="K24" s="23">
        <f>'WEEKLY COMPETITIVE REPORT'!K24</f>
        <v>691</v>
      </c>
      <c r="L24" s="65">
        <f>'WEEKLY COMPETITIVE REPORT'!L24</f>
        <v>-17.428139183055976</v>
      </c>
      <c r="M24" s="15">
        <f t="shared" si="3"/>
        <v>2031.4128331100194</v>
      </c>
      <c r="N24" s="38">
        <f>'WEEKLY COMPETITIVE REPORT'!N24</f>
        <v>2</v>
      </c>
      <c r="O24" s="15">
        <f>'WEEKLY COMPETITIVE REPORT'!O24/X4</f>
        <v>5544.141729938961</v>
      </c>
      <c r="P24" s="15">
        <f>'WEEKLY COMPETITIVE REPORT'!P24/X4</f>
        <v>9443.20381122525</v>
      </c>
      <c r="Q24" s="23">
        <f>'WEEKLY COMPETITIVE REPORT'!Q24</f>
        <v>829</v>
      </c>
      <c r="R24" s="23">
        <f>'WEEKLY COMPETITIVE REPORT'!R24</f>
        <v>1456</v>
      </c>
      <c r="S24" s="65">
        <f>'WEEKLY COMPETITIVE REPORT'!S24</f>
        <v>-41.289610594355985</v>
      </c>
      <c r="T24" s="15">
        <f>'WEEKLY COMPETITIVE REPORT'!T24/X4</f>
        <v>30084.859312192944</v>
      </c>
      <c r="U24" s="15">
        <f t="shared" si="4"/>
        <v>2772.0708649694807</v>
      </c>
      <c r="V24" s="26">
        <f t="shared" si="5"/>
        <v>35629.0010421319</v>
      </c>
      <c r="W24" s="23">
        <f>'WEEKLY COMPETITIVE REPORT'!W24</f>
        <v>4544</v>
      </c>
      <c r="X24" s="57">
        <f>'WEEKLY COMPETITIVE REPORT'!X24</f>
        <v>5373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ORPHAN</v>
      </c>
      <c r="D25" s="4" t="str">
        <f>'WEEKLY COMPETITIVE REPORT'!D25</f>
        <v>WB</v>
      </c>
      <c r="E25" s="4" t="str">
        <f>'WEEKLY COMPETITIVE REPORT'!E25</f>
        <v>Blitz</v>
      </c>
      <c r="F25" s="38">
        <f>'WEEKLY COMPETITIVE REPORT'!F25</f>
        <v>5</v>
      </c>
      <c r="G25" s="38">
        <f>'WEEKLY COMPETITIVE REPORT'!G25</f>
        <v>6</v>
      </c>
      <c r="H25" s="15">
        <f>'WEEKLY COMPETITIVE REPORT'!H25/X4</f>
        <v>4433.526872115528</v>
      </c>
      <c r="I25" s="15">
        <f>'WEEKLY COMPETITIVE REPORT'!I25/X4</f>
        <v>5276.164954592825</v>
      </c>
      <c r="J25" s="23">
        <f>'WEEKLY COMPETITIVE REPORT'!J25</f>
        <v>695</v>
      </c>
      <c r="K25" s="23">
        <f>'WEEKLY COMPETITIVE REPORT'!K25</f>
        <v>779</v>
      </c>
      <c r="L25" s="65">
        <f>'WEEKLY COMPETITIVE REPORT'!L25</f>
        <v>-15.970654627539503</v>
      </c>
      <c r="M25" s="15">
        <f t="shared" si="3"/>
        <v>738.921145352588</v>
      </c>
      <c r="N25" s="38">
        <f>'WEEKLY COMPETITIVE REPORT'!N25</f>
        <v>6</v>
      </c>
      <c r="O25" s="15">
        <f>'WEEKLY COMPETITIVE REPORT'!O25/X4</f>
        <v>5087.092451987494</v>
      </c>
      <c r="P25" s="15">
        <f>'WEEKLY COMPETITIVE REPORT'!P25/X4</f>
        <v>10068.48295369957</v>
      </c>
      <c r="Q25" s="23">
        <f>'WEEKLY COMPETITIVE REPORT'!Q25</f>
        <v>821</v>
      </c>
      <c r="R25" s="23">
        <f>'WEEKLY COMPETITIVE REPORT'!R25</f>
        <v>1718</v>
      </c>
      <c r="S25" s="65">
        <f>'WEEKLY COMPETITIVE REPORT'!S25</f>
        <v>-49.475085021440194</v>
      </c>
      <c r="T25" s="15">
        <f>'WEEKLY COMPETITIVE REPORT'!T25/X4</f>
        <v>64871.22227184755</v>
      </c>
      <c r="U25" s="15">
        <f t="shared" si="4"/>
        <v>847.8487419979157</v>
      </c>
      <c r="V25" s="26">
        <f t="shared" si="5"/>
        <v>69958.31472383505</v>
      </c>
      <c r="W25" s="23">
        <f>'WEEKLY COMPETITIVE REPORT'!W25</f>
        <v>9960</v>
      </c>
      <c r="X25" s="57">
        <f>'WEEKLY COMPETITIVE REPORT'!X25</f>
        <v>10781</v>
      </c>
    </row>
    <row r="26" spans="1:24" ht="12.75" customHeight="1">
      <c r="A26" s="51">
        <v>13</v>
      </c>
      <c r="B26" s="4">
        <f>'WEEKLY COMPETITIVE REPORT'!B26</f>
        <v>14</v>
      </c>
      <c r="C26" s="4" t="str">
        <f>'WEEKLY COMPETITIVE REPORT'!C26</f>
        <v>THE FINAL DESTINATION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9</v>
      </c>
      <c r="G26" s="38">
        <f>'WEEKLY COMPETITIVE REPORT'!G26</f>
        <v>10</v>
      </c>
      <c r="H26" s="15">
        <f>'WEEKLY COMPETITIVE REPORT'!H26/X4</f>
        <v>4043.4717880005956</v>
      </c>
      <c r="I26" s="15">
        <f>'WEEKLY COMPETITIVE REPORT'!I26/X4</f>
        <v>4662.795891022778</v>
      </c>
      <c r="J26" s="23">
        <f>'WEEKLY COMPETITIVE REPORT'!J26</f>
        <v>418</v>
      </c>
      <c r="K26" s="23">
        <f>'WEEKLY COMPETITIVE REPORT'!K26</f>
        <v>483</v>
      </c>
      <c r="L26" s="65">
        <f>'WEEKLY COMPETITIVE REPORT'!L26</f>
        <v>-13.282247765006389</v>
      </c>
      <c r="M26" s="15">
        <f t="shared" si="3"/>
        <v>404.34717880005957</v>
      </c>
      <c r="N26" s="38">
        <f>'WEEKLY COMPETITIVE REPORT'!N26</f>
        <v>10</v>
      </c>
      <c r="O26" s="15">
        <f>'WEEKLY COMPETITIVE REPORT'!O26/X4</f>
        <v>4842.935834449903</v>
      </c>
      <c r="P26" s="15">
        <f>'WEEKLY COMPETITIVE REPORT'!P26/X4</f>
        <v>7213.041536400179</v>
      </c>
      <c r="Q26" s="23">
        <f>'WEEKLY COMPETITIVE REPORT'!Q26</f>
        <v>519</v>
      </c>
      <c r="R26" s="23">
        <f>'WEEKLY COMPETITIVE REPORT'!R26</f>
        <v>783</v>
      </c>
      <c r="S26" s="65">
        <f>'WEEKLY COMPETITIVE REPORT'!S26</f>
        <v>-32.85861713106296</v>
      </c>
      <c r="T26" s="15">
        <f>'WEEKLY COMPETITIVE REPORT'!T26/X4</f>
        <v>287247.28301325</v>
      </c>
      <c r="U26" s="15">
        <f t="shared" si="4"/>
        <v>484.2935834449903</v>
      </c>
      <c r="V26" s="26">
        <f t="shared" si="5"/>
        <v>292090.21884769987</v>
      </c>
      <c r="W26" s="23">
        <f>'WEEKLY COMPETITIVE REPORT'!W26</f>
        <v>34407</v>
      </c>
      <c r="X26" s="57">
        <f>'WEEKLY COMPETITIVE REPORT'!X26</f>
        <v>34926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FAME</v>
      </c>
      <c r="D27" s="4" t="str">
        <f>'WEEKLY COMPETITIVE REPORT'!D27</f>
        <v>INDEP</v>
      </c>
      <c r="E27" s="4" t="str">
        <f>'WEEKLY COMPETITIVE REPORT'!E27</f>
        <v>CF</v>
      </c>
      <c r="F27" s="38">
        <f>'WEEKLY COMPETITIVE REPORT'!F27</f>
        <v>3</v>
      </c>
      <c r="G27" s="38">
        <f>'WEEKLY COMPETITIVE REPORT'!G27</f>
        <v>4</v>
      </c>
      <c r="H27" s="15">
        <f>'WEEKLY COMPETITIVE REPORT'!H27/X4</f>
        <v>3255.9178204555606</v>
      </c>
      <c r="I27" s="15">
        <f>'WEEKLY COMPETITIVE REPORT'!I27/X17</f>
        <v>0.06984240687679083</v>
      </c>
      <c r="J27" s="23">
        <f>'WEEKLY COMPETITIVE REPORT'!J27</f>
        <v>490</v>
      </c>
      <c r="K27" s="23">
        <f>'WEEKLY COMPETITIVE REPORT'!K27</f>
        <v>693</v>
      </c>
      <c r="L27" s="65">
        <f>'WEEKLY COMPETITIVE REPORT'!L27</f>
        <v>-29.90384615384616</v>
      </c>
      <c r="M27" s="15">
        <f t="shared" si="3"/>
        <v>813.9794551138901</v>
      </c>
      <c r="N27" s="38">
        <f>'WEEKLY COMPETITIVE REPORT'!N27</f>
        <v>4</v>
      </c>
      <c r="O27" s="15">
        <f>'WEEKLY COMPETITIVE REPORT'!O27/X4</f>
        <v>4762.5428018460625</v>
      </c>
      <c r="P27" s="15">
        <f>'WEEKLY COMPETITIVE REPORT'!P27/X17</f>
        <v>0.1454602435530086</v>
      </c>
      <c r="Q27" s="23">
        <f>'WEEKLY COMPETITIVE REPORT'!Q27</f>
        <v>746</v>
      </c>
      <c r="R27" s="23">
        <f>'WEEKLY COMPETITIVE REPORT'!R27</f>
        <v>1579</v>
      </c>
      <c r="S27" s="65">
        <f>'WEEKLY COMPETITIVE REPORT'!S27</f>
        <v>-50.769467528470294</v>
      </c>
      <c r="T27" s="15">
        <f>'WEEKLY COMPETITIVE REPORT'!T27/X17</f>
        <v>0.32709527220630374</v>
      </c>
      <c r="U27" s="15">
        <f t="shared" si="4"/>
        <v>1190.6357004615156</v>
      </c>
      <c r="V27" s="26">
        <f t="shared" si="5"/>
        <v>4762.869897118268</v>
      </c>
      <c r="W27" s="23">
        <f>'WEEKLY COMPETITIVE REPORT'!W27</f>
        <v>3452</v>
      </c>
      <c r="X27" s="57">
        <f>'WEEKLY COMPETITIVE REPORT'!X27</f>
        <v>4198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INGLOURIOUS BASTERDS</v>
      </c>
      <c r="D28" s="4" t="str">
        <f>'WEEKLY COMPETITIVE REPORT'!D28</f>
        <v>UNI</v>
      </c>
      <c r="E28" s="4" t="str">
        <f>'WEEKLY COMPETITIVE REPORT'!E28</f>
        <v>Karantanija</v>
      </c>
      <c r="F28" s="38">
        <f>'WEEKLY COMPETITIVE REPORT'!F28</f>
        <v>11</v>
      </c>
      <c r="G28" s="38">
        <f>'WEEKLY COMPETITIVE REPORT'!G28</f>
        <v>7</v>
      </c>
      <c r="H28" s="15">
        <f>'WEEKLY COMPETITIVE REPORT'!H28/X4</f>
        <v>2426.6785767455713</v>
      </c>
      <c r="I28" s="15">
        <f>'WEEKLY COMPETITIVE REPORT'!I28/X17</f>
        <v>0.06787249283667622</v>
      </c>
      <c r="J28" s="23">
        <f>'WEEKLY COMPETITIVE REPORT'!J28</f>
        <v>311</v>
      </c>
      <c r="K28" s="23">
        <f>'WEEKLY COMPETITIVE REPORT'!K28</f>
        <v>596</v>
      </c>
      <c r="L28" s="65">
        <f>'WEEKLY COMPETITIVE REPORT'!L28</f>
        <v>-46.240105540897105</v>
      </c>
      <c r="M28" s="15">
        <f t="shared" si="3"/>
        <v>346.6683681065102</v>
      </c>
      <c r="N28" s="38">
        <f>'WEEKLY COMPETITIVE REPORT'!N28</f>
        <v>7</v>
      </c>
      <c r="O28" s="15">
        <f>'WEEKLY COMPETITIVE REPORT'!O28/X4</f>
        <v>4143.21869882388</v>
      </c>
      <c r="P28" s="15">
        <f>'WEEKLY COMPETITIVE REPORT'!P28/X17</f>
        <v>0.11743373925501432</v>
      </c>
      <c r="Q28" s="23">
        <f>'WEEKLY COMPETITIVE REPORT'!Q28</f>
        <v>554</v>
      </c>
      <c r="R28" s="23">
        <f>'WEEKLY COMPETITIVE REPORT'!R28</f>
        <v>1054</v>
      </c>
      <c r="S28" s="65">
        <f>'WEEKLY COMPETITIVE REPORT'!S28</f>
        <v>-46.95005718642775</v>
      </c>
      <c r="T28" s="15">
        <f>'WEEKLY COMPETITIVE REPORT'!T28/X17</f>
        <v>5.66451020773639</v>
      </c>
      <c r="U28" s="15">
        <f t="shared" si="4"/>
        <v>591.8883855462685</v>
      </c>
      <c r="V28" s="26">
        <f t="shared" si="5"/>
        <v>4148.883209031616</v>
      </c>
      <c r="W28" s="23">
        <f>'WEEKLY COMPETITIVE REPORT'!W28</f>
        <v>57086</v>
      </c>
      <c r="X28" s="57">
        <f>'WEEKLY COMPETITIVE REPORT'!X28</f>
        <v>57640</v>
      </c>
    </row>
    <row r="29" spans="1:24" ht="12.75">
      <c r="A29" s="51">
        <v>16</v>
      </c>
      <c r="B29" s="4">
        <f>'WEEKLY COMPETITIVE REPORT'!B29</f>
        <v>8</v>
      </c>
      <c r="C29" s="4" t="str">
        <f>'WEEKLY COMPETITIVE REPORT'!C29</f>
        <v>THE TAKING OF PELHAM 123</v>
      </c>
      <c r="D29" s="4" t="str">
        <f>'WEEKLY COMPETITIVE REPORT'!D29</f>
        <v>SONY</v>
      </c>
      <c r="E29" s="4" t="str">
        <f>'WEEKLY COMPETITIVE REPORT'!E29</f>
        <v>CF</v>
      </c>
      <c r="F29" s="38">
        <f>'WEEKLY COMPETITIVE REPORT'!F29</f>
        <v>4</v>
      </c>
      <c r="G29" s="38">
        <f>'WEEKLY COMPETITIVE REPORT'!G29</f>
        <v>5</v>
      </c>
      <c r="H29" s="15">
        <f>'WEEKLY COMPETITIVE REPORT'!H29/X4</f>
        <v>2953.69956825964</v>
      </c>
      <c r="I29" s="15">
        <f>'WEEKLY COMPETITIVE REPORT'!I29/X17</f>
        <v>0.10080139684813753</v>
      </c>
      <c r="J29" s="23">
        <f>'WEEKLY COMPETITIVE REPORT'!J29</f>
        <v>438</v>
      </c>
      <c r="K29" s="23">
        <f>'WEEKLY COMPETITIVE REPORT'!K29</f>
        <v>956</v>
      </c>
      <c r="L29" s="65">
        <f>'WEEKLY COMPETITIVE REPORT'!L29</f>
        <v>-55.94048412169665</v>
      </c>
      <c r="M29" s="15">
        <f t="shared" si="3"/>
        <v>590.739913651928</v>
      </c>
      <c r="N29" s="38">
        <f>'WEEKLY COMPETITIVE REPORT'!N29</f>
        <v>5</v>
      </c>
      <c r="O29" s="15">
        <f>'WEEKLY COMPETITIVE REPORT'!O29/X4</f>
        <v>4129.819860056573</v>
      </c>
      <c r="P29" s="15">
        <f>'WEEKLY COMPETITIVE REPORT'!P29/X17</f>
        <v>0.15947349570200572</v>
      </c>
      <c r="Q29" s="23">
        <f>'WEEKLY COMPETITIVE REPORT'!Q29</f>
        <v>647</v>
      </c>
      <c r="R29" s="23">
        <f>'WEEKLY COMPETITIVE REPORT'!R29</f>
        <v>1671</v>
      </c>
      <c r="S29" s="65">
        <f>'WEEKLY COMPETITIVE REPORT'!S29</f>
        <v>-61.06120157215047</v>
      </c>
      <c r="T29" s="15">
        <f>'WEEKLY COMPETITIVE REPORT'!T29/X4</f>
        <v>48217.95444394819</v>
      </c>
      <c r="U29" s="15">
        <f t="shared" si="4"/>
        <v>825.9639720113146</v>
      </c>
      <c r="V29" s="26">
        <f t="shared" si="5"/>
        <v>52347.774304004764</v>
      </c>
      <c r="W29" s="23">
        <f>'WEEKLY COMPETITIVE REPORT'!W29</f>
        <v>7693</v>
      </c>
      <c r="X29" s="57">
        <f>'WEEKLY COMPETITIVE REPORT'!X29</f>
        <v>8340</v>
      </c>
    </row>
    <row r="30" spans="1:24" ht="12.75">
      <c r="A30" s="52">
        <v>17</v>
      </c>
      <c r="B30" s="4">
        <f>'WEEKLY COMPETITIVE REPORT'!B30</f>
        <v>16</v>
      </c>
      <c r="C30" s="4" t="str">
        <f>'WEEKLY COMPETITIVE REPORT'!C30</f>
        <v>ICE AGE 3: DAWN OF THE DINOSAURS</v>
      </c>
      <c r="D30" s="4" t="str">
        <f>'WEEKLY COMPETITIVE REPORT'!D30</f>
        <v>FOX</v>
      </c>
      <c r="E30" s="4" t="str">
        <f>'WEEKLY COMPETITIVE REPORT'!E30</f>
        <v>CF</v>
      </c>
      <c r="F30" s="38">
        <f>'WEEKLY COMPETITIVE REPORT'!F30</f>
        <v>18</v>
      </c>
      <c r="G30" s="38">
        <f>'WEEKLY COMPETITIVE REPORT'!G30</f>
        <v>21</v>
      </c>
      <c r="H30" s="15">
        <f>'WEEKLY COMPETITIVE REPORT'!H30/X4</f>
        <v>2658.9251153788896</v>
      </c>
      <c r="I30" s="15">
        <f>'WEEKLY COMPETITIVE REPORT'!I30/X17</f>
        <v>0.04257700573065903</v>
      </c>
      <c r="J30" s="23">
        <f>'WEEKLY COMPETITIVE REPORT'!J30</f>
        <v>417</v>
      </c>
      <c r="K30" s="23">
        <f>'WEEKLY COMPETITIVE REPORT'!K30</f>
        <v>458</v>
      </c>
      <c r="L30" s="65">
        <f>'WEEKLY COMPETITIVE REPORT'!L30</f>
        <v>-6.098843322818084</v>
      </c>
      <c r="M30" s="15">
        <f t="shared" si="3"/>
        <v>126.61548168470902</v>
      </c>
      <c r="N30" s="38">
        <f>'WEEKLY COMPETITIVE REPORT'!N30</f>
        <v>21</v>
      </c>
      <c r="O30" s="15">
        <f>'WEEKLY COMPETITIVE REPORT'!O30/X4</f>
        <v>3793.3601310108684</v>
      </c>
      <c r="P30" s="15">
        <f>'WEEKLY COMPETITIVE REPORT'!P30/X17</f>
        <v>0.08737016475644699</v>
      </c>
      <c r="Q30" s="23">
        <f>'WEEKLY COMPETITIVE REPORT'!Q30</f>
        <v>594</v>
      </c>
      <c r="R30" s="23">
        <f>'WEEKLY COMPETITIVE REPORT'!R30</f>
        <v>987</v>
      </c>
      <c r="S30" s="65">
        <f>'WEEKLY COMPETITIVE REPORT'!S30</f>
        <v>-34.71688444786062</v>
      </c>
      <c r="T30" s="15">
        <f>'WEEKLY COMPETITIVE REPORT'!T30/X4</f>
        <v>1377338.097364895</v>
      </c>
      <c r="U30" s="15">
        <f t="shared" si="4"/>
        <v>180.63619671480325</v>
      </c>
      <c r="V30" s="26">
        <f t="shared" si="5"/>
        <v>1381131.457495906</v>
      </c>
      <c r="W30" s="23">
        <f>'WEEKLY COMPETITIVE REPORT'!W30</f>
        <v>200994</v>
      </c>
      <c r="X30" s="57">
        <f>'WEEKLY COMPETITIVE REPORT'!X30</f>
        <v>201588</v>
      </c>
    </row>
    <row r="31" spans="1:24" ht="12.75">
      <c r="A31" s="51">
        <v>18</v>
      </c>
      <c r="B31" s="4">
        <f>'WEEKLY COMPETITIVE REPORT'!B31</f>
        <v>7</v>
      </c>
      <c r="C31" s="4" t="str">
        <f>'WEEKLY COMPETITIVE REPORT'!C31</f>
        <v>WHITEOUT</v>
      </c>
      <c r="D31" s="4" t="str">
        <f>'WEEKLY COMPETITIVE REPORT'!D31</f>
        <v>WB</v>
      </c>
      <c r="E31" s="4" t="str">
        <f>'WEEKLY COMPETITIVE REPORT'!E31</f>
        <v>Blitz</v>
      </c>
      <c r="F31" s="38">
        <f>'WEEKLY COMPETITIVE REPORT'!F31</f>
        <v>3</v>
      </c>
      <c r="G31" s="38">
        <f>'WEEKLY COMPETITIVE REPORT'!G31</f>
        <v>4</v>
      </c>
      <c r="H31" s="15">
        <f>'WEEKLY COMPETITIVE REPORT'!H31/X4</f>
        <v>2687.2115527765372</v>
      </c>
      <c r="I31" s="15">
        <f>'WEEKLY COMPETITIVE REPORT'!I31/X17</f>
        <v>0.11143445558739255</v>
      </c>
      <c r="J31" s="23">
        <f>'WEEKLY COMPETITIVE REPORT'!J31</f>
        <v>408</v>
      </c>
      <c r="K31" s="23">
        <f>'WEEKLY COMPETITIVE REPORT'!K31</f>
        <v>1096</v>
      </c>
      <c r="L31" s="65">
        <f>'WEEKLY COMPETITIVE REPORT'!L31</f>
        <v>-63.74045801526718</v>
      </c>
      <c r="M31" s="15">
        <f t="shared" si="3"/>
        <v>671.8028881941343</v>
      </c>
      <c r="N31" s="38">
        <f>'WEEKLY COMPETITIVE REPORT'!N31</f>
        <v>4</v>
      </c>
      <c r="O31" s="15">
        <f>'WEEKLY COMPETITIVE REPORT'!O31/X4</f>
        <v>3246.985261277356</v>
      </c>
      <c r="P31" s="15">
        <f>'WEEKLY COMPETITIVE REPORT'!P31/X17</f>
        <v>0.1735762893982808</v>
      </c>
      <c r="Q31" s="23">
        <f>'WEEKLY COMPETITIVE REPORT'!Q31</f>
        <v>528</v>
      </c>
      <c r="R31" s="23">
        <f>'WEEKLY COMPETITIVE REPORT'!R31</f>
        <v>1867</v>
      </c>
      <c r="S31" s="65">
        <f>'WEEKLY COMPETITIVE REPORT'!S31</f>
        <v>-71.8725818932164</v>
      </c>
      <c r="T31" s="15">
        <f>'WEEKLY COMPETITIVE REPORT'!T31/X4</f>
        <v>27503.34970969183</v>
      </c>
      <c r="U31" s="15">
        <f t="shared" si="4"/>
        <v>811.746315319339</v>
      </c>
      <c r="V31" s="26">
        <f t="shared" si="5"/>
        <v>30750.334970969187</v>
      </c>
      <c r="W31" s="23">
        <f>'WEEKLY COMPETITIVE REPORT'!W31</f>
        <v>4471</v>
      </c>
      <c r="X31" s="57">
        <f>'WEEKLY COMPETITIVE REPORT'!X31</f>
        <v>4999</v>
      </c>
    </row>
    <row r="32" spans="1:24" ht="12.75">
      <c r="A32" s="51">
        <v>19</v>
      </c>
      <c r="B32" s="4">
        <f>'WEEKLY COMPETITIVE REPORT'!B32</f>
        <v>15</v>
      </c>
      <c r="C32" s="4" t="str">
        <f>'WEEKLY COMPETITIVE REPORT'!C32</f>
        <v>BATTLE FOR TERRA 3D</v>
      </c>
      <c r="D32" s="4" t="str">
        <f>'WEEKLY COMPETITIVE REPORT'!D32</f>
        <v>INDEP</v>
      </c>
      <c r="E32" s="4" t="str">
        <f>'WEEKLY COMPETITIVE REPORT'!E32</f>
        <v>Kolosej</v>
      </c>
      <c r="F32" s="38">
        <f>'WEEKLY COMPETITIVE REPORT'!F32</f>
        <v>3</v>
      </c>
      <c r="G32" s="38">
        <f>'WEEKLY COMPETITIVE REPORT'!G32</f>
        <v>4</v>
      </c>
      <c r="H32" s="15">
        <f>'WEEKLY COMPETITIVE REPORT'!H32/X4</f>
        <v>1878.8149471490249</v>
      </c>
      <c r="I32" s="15">
        <f>'WEEKLY COMPETITIVE REPORT'!I32/X17</f>
        <v>0.04083094555873926</v>
      </c>
      <c r="J32" s="23">
        <f>'WEEKLY COMPETITIVE REPORT'!J32</f>
        <v>198</v>
      </c>
      <c r="K32" s="23">
        <f>'WEEKLY COMPETITIVE REPORT'!K32</f>
        <v>280</v>
      </c>
      <c r="L32" s="65">
        <f>'WEEKLY COMPETITIVE REPORT'!L32</f>
        <v>-30.81140350877193</v>
      </c>
      <c r="M32" s="15">
        <f t="shared" si="3"/>
        <v>469.7037367872562</v>
      </c>
      <c r="N32" s="38">
        <f>'WEEKLY COMPETITIVE REPORT'!N32</f>
        <v>4</v>
      </c>
      <c r="O32" s="15">
        <f>'WEEKLY COMPETITIVE REPORT'!O32/X4</f>
        <v>2868.8402560666964</v>
      </c>
      <c r="P32" s="15">
        <f>'WEEKLY COMPETITIVE REPORT'!P32/X17</f>
        <v>0.09272027220630373</v>
      </c>
      <c r="Q32" s="23">
        <f>'WEEKLY COMPETITIVE REPORT'!Q32</f>
        <v>310</v>
      </c>
      <c r="R32" s="23">
        <f>'WEEKLY COMPETITIVE REPORT'!R32</f>
        <v>699</v>
      </c>
      <c r="S32" s="65">
        <f>'WEEKLY COMPETITIVE REPORT'!S32</f>
        <v>-53.47658136166103</v>
      </c>
      <c r="T32" s="15">
        <f>'WEEKLY COMPETITIVE REPORT'!T32/X4</f>
        <v>11589.995533720412</v>
      </c>
      <c r="U32" s="15">
        <f t="shared" si="4"/>
        <v>717.2100640166741</v>
      </c>
      <c r="V32" s="26">
        <f t="shared" si="5"/>
        <v>14458.835789787108</v>
      </c>
      <c r="W32" s="23">
        <f>'WEEKLY COMPETITIVE REPORT'!W32</f>
        <v>1602</v>
      </c>
      <c r="X32" s="57">
        <f>'WEEKLY COMPETITIVE REPORT'!X32</f>
        <v>1912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COCO AVANT CHANEL</v>
      </c>
      <c r="D33" s="4" t="str">
        <f>'WEEKLY COMPETITIVE REPORT'!D33</f>
        <v>INDEP</v>
      </c>
      <c r="E33" s="4" t="str">
        <f>'WEEKLY COMPETITIVE REPORT'!E33</f>
        <v>CF</v>
      </c>
      <c r="F33" s="38">
        <f>'WEEKLY COMPETITIVE REPORT'!F33</f>
        <v>10</v>
      </c>
      <c r="G33" s="38">
        <f>'WEEKLY COMPETITIVE REPORT'!G33</f>
        <v>4</v>
      </c>
      <c r="H33" s="15">
        <f>'WEEKLY COMPETITIVE REPORT'!H33/X4</f>
        <v>1089.7722197409557</v>
      </c>
      <c r="I33" s="15">
        <f>'WEEKLY COMPETITIVE REPORT'!I33/X17</f>
        <v>0.03136192693409742</v>
      </c>
      <c r="J33" s="23">
        <f>'WEEKLY COMPETITIVE REPORT'!J33</f>
        <v>159</v>
      </c>
      <c r="K33" s="23">
        <f>'WEEKLY COMPETITIVE REPORT'!K33</f>
        <v>311</v>
      </c>
      <c r="L33" s="65">
        <f>'WEEKLY COMPETITIVE REPORT'!L33</f>
        <v>-47.75160599571735</v>
      </c>
      <c r="M33" s="15">
        <f t="shared" si="3"/>
        <v>272.44305493523893</v>
      </c>
      <c r="N33" s="38">
        <f>'WEEKLY COMPETITIVE REPORT'!N33</f>
        <v>4</v>
      </c>
      <c r="O33" s="15">
        <f>'WEEKLY COMPETITIVE REPORT'!O33/X4</f>
        <v>1837.1296709840703</v>
      </c>
      <c r="P33" s="15">
        <f>'WEEKLY COMPETITIVE REPORT'!P33/X17</f>
        <v>0.05524713467048711</v>
      </c>
      <c r="Q33" s="23">
        <f>'WEEKLY COMPETITIVE REPORT'!Q33</f>
        <v>270</v>
      </c>
      <c r="R33" s="23">
        <f>'WEEKLY COMPETITIVE REPORT'!R33</f>
        <v>582</v>
      </c>
      <c r="S33" s="65">
        <f>'WEEKLY COMPETITIVE REPORT'!S33</f>
        <v>-50</v>
      </c>
      <c r="T33" s="15">
        <f>'WEEKLY COMPETITIVE REPORT'!T33/X4</f>
        <v>119286.88402560668</v>
      </c>
      <c r="U33" s="15">
        <f t="shared" si="4"/>
        <v>459.2824177460176</v>
      </c>
      <c r="V33" s="26">
        <f t="shared" si="5"/>
        <v>121124.01369659074</v>
      </c>
      <c r="W33" s="23">
        <f>'WEEKLY COMPETITIVE REPORT'!W33</f>
        <v>18619</v>
      </c>
      <c r="X33" s="57">
        <f>'WEEKLY COMPETITIVE REPORT'!X33</f>
        <v>18889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137</v>
      </c>
      <c r="H34" s="33">
        <f>SUM(H14:H33)</f>
        <v>228947.44677683493</v>
      </c>
      <c r="I34" s="32">
        <f>SUM(I14:I33)</f>
        <v>190899.67567790294</v>
      </c>
      <c r="J34" s="32">
        <f>SUM(J14:J33)</f>
        <v>32784</v>
      </c>
      <c r="K34" s="32">
        <f>SUM(K14:K33)</f>
        <v>31653</v>
      </c>
      <c r="L34" s="65">
        <f>'WEEKLY COMPETITIVE REPORT'!L34</f>
        <v>2.5199328017919527</v>
      </c>
      <c r="M34" s="33">
        <f>H34/G34</f>
        <v>1671.1492465462404</v>
      </c>
      <c r="N34" s="41">
        <f>'WEEKLY COMPETITIVE REPORT'!N34</f>
        <v>137</v>
      </c>
      <c r="O34" s="32">
        <f>SUM(O14:O33)</f>
        <v>349413.4286139645</v>
      </c>
      <c r="P34" s="32">
        <f>SUM(P14:P33)</f>
        <v>343319.2770160425</v>
      </c>
      <c r="Q34" s="32">
        <f>SUM(Q14:Q33)</f>
        <v>52561</v>
      </c>
      <c r="R34" s="32">
        <f>SUM(R14:R33)</f>
        <v>61906</v>
      </c>
      <c r="S34" s="66">
        <f>O34/P34-100%</f>
        <v>0.017750682836365383</v>
      </c>
      <c r="T34" s="32">
        <f>SUM(T14:T33)</f>
        <v>3020635.7370275436</v>
      </c>
      <c r="U34" s="33">
        <f>O34/N34</f>
        <v>2550.462982583683</v>
      </c>
      <c r="V34" s="32">
        <f>SUM(V14:V33)</f>
        <v>3370049.1656415085</v>
      </c>
      <c r="W34" s="32">
        <f>SUM(W14:W33)</f>
        <v>510620</v>
      </c>
      <c r="X34" s="36">
        <f>SUM(X14:X33)</f>
        <v>563181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2009-11-05T13:43:59Z</dcterms:modified>
  <cp:category/>
  <cp:version/>
  <cp:contentType/>
  <cp:contentStatus/>
</cp:coreProperties>
</file>