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910" windowHeight="106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<sst xmlns="http://schemas.openxmlformats.org/spreadsheetml/2006/main" count="246" uniqueCount="81">
  <si>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</si>
  <si>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</si>
  <si>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</si>
  <si>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</si>
  <si>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</si>
  <si>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</si>
  <si>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</si>
  <si>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</si>
  <si>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</si>
  <si>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</si>
  <si>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</si>
  <si>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</si>
  <si>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</si>
  <si>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</si>
  <si>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</si>
  <si>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</si>
  <si>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</si>
  <si>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</si>
  <si>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</si>
  <si>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</si>
  <si>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</si>
  <si>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</si>
  <si>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</si>
  <si>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</si>
  <si>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</si>
  <si>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</si>
  <si>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</si>
  <si>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</si>
  <si>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</si>
  <si>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</si>
  <si>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</si>
  <si>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</si>
  <si>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</si>
  <si>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</si>
  <si>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</si>
  <si>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</si>
  <si>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</si>
  <si>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</si>
  <si>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</si>
  <si>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</si>
  <si>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</si>
  <si>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</si>
  <si>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</si>
  <si>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</si>
  <si>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</si>
  <si>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</si>
  <si>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</si>
  <si>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</si>
  <si>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</si>
  <si>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</si>
  <si>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</si>
  <si>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</si>
  <si>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</si>
  <si>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FIVIA</t>
  </si>
  <si>
    <t>AVATAR</t>
  </si>
  <si>
    <t>FOX</t>
  </si>
  <si>
    <t>IT'S COMPLICATED</t>
  </si>
  <si>
    <t>PLANET 51</t>
  </si>
  <si>
    <t>SHERLOCK HOLMES</t>
  </si>
  <si>
    <t>UP IN THE AIR</t>
  </si>
  <si>
    <t>PAR</t>
  </si>
  <si>
    <t>BOOK OF ELI</t>
  </si>
  <si>
    <t>PRINCESS AND THE FROG</t>
  </si>
  <si>
    <t>ALVIN AND THE CHIPMUNKS 2</t>
  </si>
  <si>
    <t>MEN WHO STARE AT GOATS</t>
  </si>
  <si>
    <t>DID YOU HEAR ABOUT THE MORGANS</t>
  </si>
  <si>
    <t>SONY</t>
  </si>
  <si>
    <t>THE OTHER MAN</t>
  </si>
  <si>
    <t>GAMER</t>
  </si>
  <si>
    <t>A SERIOUS MAN</t>
  </si>
  <si>
    <t>O'HORTON</t>
  </si>
  <si>
    <t>CLOUDY WITH A CHANCE OF MEATBALLS</t>
  </si>
  <si>
    <t>EDGE OF DARKNESS</t>
  </si>
  <si>
    <t>19 - Feb</t>
  </si>
  <si>
    <t>21 - Feb</t>
  </si>
  <si>
    <t>18 - Feb</t>
  </si>
  <si>
    <t>24 - Feb</t>
  </si>
  <si>
    <t>VALENTINE'S DAY</t>
  </si>
  <si>
    <t>THE WOLFMAN</t>
  </si>
  <si>
    <t>A HURT LOCKER</t>
  </si>
  <si>
    <t>AN EDUCATION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</si>
</sst>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25" sqref="O2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73</v>
      </c>
      <c r="K4" s="21"/>
      <c r="L4" s="87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0.741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75</v>
      </c>
      <c r="K5" s="8"/>
      <c r="L5" s="88" t="s">
        <v>76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40234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52</v>
      </c>
      <c r="C14" s="4" t="s">
        <v>77</v>
      </c>
      <c r="D14" s="16" t="s">
        <v>43</v>
      </c>
      <c r="E14" s="16" t="s">
        <v>44</v>
      </c>
      <c r="F14" s="38">
        <v>1</v>
      </c>
      <c r="G14" s="38">
        <v>9</v>
      </c>
      <c r="H14" s="25">
        <v>49376</v>
      </c>
      <c r="I14" s="25"/>
      <c r="J14" s="25">
        <v>10140</v>
      </c>
      <c r="K14" s="25"/>
      <c r="L14" s="65"/>
      <c r="M14" s="15">
        <f aca="true" t="shared" si="0" ref="M14:M34">H14/G14</f>
        <v>5486.222222222223</v>
      </c>
      <c r="N14" s="39">
        <v>9</v>
      </c>
      <c r="O14" s="15">
        <v>79485</v>
      </c>
      <c r="P14" s="15"/>
      <c r="Q14" s="15">
        <v>17834</v>
      </c>
      <c r="R14" s="15"/>
      <c r="S14" s="65"/>
      <c r="T14" s="77">
        <v>19856</v>
      </c>
      <c r="U14" s="15">
        <f aca="true" t="shared" si="1" ref="U14:U34">O14/N14</f>
        <v>8831.666666666666</v>
      </c>
      <c r="V14" s="77">
        <f aca="true" t="shared" si="2" ref="V14:V33">SUM(T14,O14)</f>
        <v>99341</v>
      </c>
      <c r="W14" s="77">
        <v>4457</v>
      </c>
      <c r="X14" s="78">
        <f aca="true" t="shared" si="3" ref="X14:X33">SUM(W14,Q14)</f>
        <v>22291</v>
      </c>
    </row>
    <row r="15" spans="1:24" ht="12.75">
      <c r="A15" s="74">
        <v>2</v>
      </c>
      <c r="B15" s="74">
        <v>2</v>
      </c>
      <c r="C15" s="4" t="s">
        <v>63</v>
      </c>
      <c r="D15" s="16" t="s">
        <v>55</v>
      </c>
      <c r="E15" s="16" t="s">
        <v>42</v>
      </c>
      <c r="F15" s="38">
        <v>4</v>
      </c>
      <c r="G15" s="38">
        <v>13</v>
      </c>
      <c r="H15" s="25">
        <v>41232</v>
      </c>
      <c r="I15" s="25">
        <v>30165</v>
      </c>
      <c r="J15" s="23">
        <v>9452</v>
      </c>
      <c r="K15" s="23">
        <v>7065</v>
      </c>
      <c r="L15" s="65">
        <f>(H15/I15*100)-100</f>
        <v>36.68821481849827</v>
      </c>
      <c r="M15" s="15">
        <f t="shared" si="0"/>
        <v>3171.6923076923076</v>
      </c>
      <c r="N15" s="38">
        <v>13</v>
      </c>
      <c r="O15" s="23">
        <v>72043</v>
      </c>
      <c r="P15" s="23">
        <v>54704</v>
      </c>
      <c r="Q15" s="23">
        <v>17698</v>
      </c>
      <c r="R15" s="23">
        <v>13483</v>
      </c>
      <c r="S15" s="65">
        <f>(O15/P15*100)-100</f>
        <v>31.69603685288095</v>
      </c>
      <c r="T15" s="77">
        <v>276060</v>
      </c>
      <c r="U15" s="15">
        <f t="shared" si="1"/>
        <v>5541.7692307692305</v>
      </c>
      <c r="V15" s="77">
        <f t="shared" si="2"/>
        <v>348103</v>
      </c>
      <c r="W15" s="77">
        <v>66015</v>
      </c>
      <c r="X15" s="78">
        <f t="shared" si="3"/>
        <v>83713</v>
      </c>
    </row>
    <row r="16" spans="1:24" ht="12.75">
      <c r="A16" s="74">
        <v>3</v>
      </c>
      <c r="B16" s="74">
        <v>1</v>
      </c>
      <c r="C16" s="4" t="s">
        <v>54</v>
      </c>
      <c r="D16" s="16" t="s">
        <v>55</v>
      </c>
      <c r="E16" s="16" t="s">
        <v>42</v>
      </c>
      <c r="F16" s="38">
        <v>10</v>
      </c>
      <c r="G16" s="38">
        <v>18</v>
      </c>
      <c r="H16" s="15">
        <v>33954</v>
      </c>
      <c r="I16" s="15">
        <v>36367</v>
      </c>
      <c r="J16" s="15">
        <v>5932</v>
      </c>
      <c r="K16" s="15">
        <v>6531</v>
      </c>
      <c r="L16" s="65">
        <f>(H16/I16*100)-100</f>
        <v>-6.635136249896888</v>
      </c>
      <c r="M16" s="15">
        <f t="shared" si="0"/>
        <v>1886.3333333333333</v>
      </c>
      <c r="N16" s="75">
        <v>18</v>
      </c>
      <c r="O16" s="15">
        <v>56776</v>
      </c>
      <c r="P16" s="15">
        <v>55545</v>
      </c>
      <c r="Q16" s="15">
        <v>10923</v>
      </c>
      <c r="R16" s="15">
        <v>10447</v>
      </c>
      <c r="S16" s="65">
        <f>(O16/P16*100)-100</f>
        <v>2.216221082005589</v>
      </c>
      <c r="T16" s="77">
        <v>1209885</v>
      </c>
      <c r="U16" s="15">
        <f t="shared" si="1"/>
        <v>3154.222222222222</v>
      </c>
      <c r="V16" s="77">
        <f t="shared" si="2"/>
        <v>1266661</v>
      </c>
      <c r="W16" s="77">
        <v>228795</v>
      </c>
      <c r="X16" s="78">
        <f t="shared" si="3"/>
        <v>239718</v>
      </c>
    </row>
    <row r="17" spans="1:24" ht="12.75">
      <c r="A17" s="74">
        <v>4</v>
      </c>
      <c r="B17" s="74" t="s">
        <v>52</v>
      </c>
      <c r="C17" s="4" t="s">
        <v>78</v>
      </c>
      <c r="D17" s="16" t="s">
        <v>51</v>
      </c>
      <c r="E17" s="16" t="s">
        <v>36</v>
      </c>
      <c r="F17" s="38">
        <v>1</v>
      </c>
      <c r="G17" s="38">
        <v>7</v>
      </c>
      <c r="H17" s="15">
        <v>26157</v>
      </c>
      <c r="I17" s="15"/>
      <c r="J17" s="23">
        <v>5516</v>
      </c>
      <c r="K17" s="23"/>
      <c r="L17" s="65"/>
      <c r="M17" s="15">
        <f t="shared" si="0"/>
        <v>3736.714285714286</v>
      </c>
      <c r="N17" s="38">
        <v>7</v>
      </c>
      <c r="O17" s="23">
        <v>41091</v>
      </c>
      <c r="P17" s="23"/>
      <c r="Q17" s="23">
        <v>9472</v>
      </c>
      <c r="R17" s="23"/>
      <c r="S17" s="65"/>
      <c r="T17" s="77">
        <v>1672</v>
      </c>
      <c r="U17" s="15">
        <f t="shared" si="1"/>
        <v>5870.142857142857</v>
      </c>
      <c r="V17" s="77">
        <f t="shared" si="2"/>
        <v>42763</v>
      </c>
      <c r="W17" s="77">
        <v>449</v>
      </c>
      <c r="X17" s="78">
        <f t="shared" si="3"/>
        <v>9921</v>
      </c>
    </row>
    <row r="18" spans="1:24" ht="13.5" customHeight="1">
      <c r="A18" s="74">
        <v>5</v>
      </c>
      <c r="B18" s="74">
        <v>5</v>
      </c>
      <c r="C18" s="4" t="s">
        <v>71</v>
      </c>
      <c r="D18" s="16" t="s">
        <v>66</v>
      </c>
      <c r="E18" s="16" t="s">
        <v>42</v>
      </c>
      <c r="F18" s="38">
        <v>2</v>
      </c>
      <c r="G18" s="38">
        <v>13</v>
      </c>
      <c r="H18" s="15">
        <v>8196</v>
      </c>
      <c r="I18" s="15">
        <v>4465</v>
      </c>
      <c r="J18" s="90">
        <v>1985</v>
      </c>
      <c r="K18" s="90">
        <v>946</v>
      </c>
      <c r="L18" s="65">
        <f aca="true" t="shared" si="4" ref="L18:L26">(H18/I18*100)-100</f>
        <v>83.56103023516238</v>
      </c>
      <c r="M18" s="15">
        <f t="shared" si="0"/>
        <v>630.4615384615385</v>
      </c>
      <c r="N18" s="75">
        <v>13</v>
      </c>
      <c r="O18" s="23">
        <v>16966</v>
      </c>
      <c r="P18" s="23">
        <v>9402</v>
      </c>
      <c r="Q18" s="23">
        <v>4003</v>
      </c>
      <c r="R18" s="23">
        <v>2158</v>
      </c>
      <c r="S18" s="65">
        <f aca="true" t="shared" si="5" ref="S18:S26">(O18/P18*100)-100</f>
        <v>80.45096787917464</v>
      </c>
      <c r="T18" s="77">
        <v>9401</v>
      </c>
      <c r="U18" s="15">
        <f t="shared" si="1"/>
        <v>1305.076923076923</v>
      </c>
      <c r="V18" s="77">
        <f t="shared" si="2"/>
        <v>26367</v>
      </c>
      <c r="W18" s="77">
        <v>2158</v>
      </c>
      <c r="X18" s="78">
        <f t="shared" si="3"/>
        <v>6161</v>
      </c>
    </row>
    <row r="19" spans="1:24" ht="12.75">
      <c r="A19" s="74">
        <v>6</v>
      </c>
      <c r="B19" s="74">
        <v>3</v>
      </c>
      <c r="C19" s="4" t="s">
        <v>65</v>
      </c>
      <c r="D19" s="16" t="s">
        <v>66</v>
      </c>
      <c r="E19" s="16" t="s">
        <v>42</v>
      </c>
      <c r="F19" s="38">
        <v>3</v>
      </c>
      <c r="G19" s="38">
        <v>8</v>
      </c>
      <c r="H19" s="15">
        <v>10271</v>
      </c>
      <c r="I19" s="15">
        <v>17023</v>
      </c>
      <c r="J19" s="91">
        <v>2315</v>
      </c>
      <c r="K19" s="91">
        <v>3624</v>
      </c>
      <c r="L19" s="65">
        <f t="shared" si="4"/>
        <v>-39.663984021617814</v>
      </c>
      <c r="M19" s="15">
        <f t="shared" si="0"/>
        <v>1283.875</v>
      </c>
      <c r="N19" s="39">
        <v>8</v>
      </c>
      <c r="O19" s="15">
        <v>15650</v>
      </c>
      <c r="P19" s="15">
        <v>24877</v>
      </c>
      <c r="Q19" s="15">
        <v>3724</v>
      </c>
      <c r="R19" s="15">
        <v>5733</v>
      </c>
      <c r="S19" s="65">
        <f t="shared" si="5"/>
        <v>-37.090485187120635</v>
      </c>
      <c r="T19" s="77">
        <v>58379</v>
      </c>
      <c r="U19" s="15">
        <f t="shared" si="1"/>
        <v>1956.25</v>
      </c>
      <c r="V19" s="77">
        <f t="shared" si="2"/>
        <v>74029</v>
      </c>
      <c r="W19" s="77">
        <v>13235</v>
      </c>
      <c r="X19" s="78">
        <f t="shared" si="3"/>
        <v>16959</v>
      </c>
    </row>
    <row r="20" spans="1:24" ht="12.75">
      <c r="A20" s="74">
        <v>7</v>
      </c>
      <c r="B20" s="74">
        <v>7</v>
      </c>
      <c r="C20" s="4" t="s">
        <v>62</v>
      </c>
      <c r="D20" s="16" t="s">
        <v>49</v>
      </c>
      <c r="E20" s="16" t="s">
        <v>50</v>
      </c>
      <c r="F20" s="38">
        <v>5</v>
      </c>
      <c r="G20" s="38">
        <v>9</v>
      </c>
      <c r="H20" s="15">
        <v>8607</v>
      </c>
      <c r="I20" s="15">
        <v>3630</v>
      </c>
      <c r="J20" s="84">
        <v>2000</v>
      </c>
      <c r="K20" s="84">
        <v>843</v>
      </c>
      <c r="L20" s="65">
        <f t="shared" si="4"/>
        <v>137.1074380165289</v>
      </c>
      <c r="M20" s="15">
        <f t="shared" si="0"/>
        <v>956.3333333333334</v>
      </c>
      <c r="N20" s="39">
        <v>9</v>
      </c>
      <c r="O20" s="15">
        <v>14144</v>
      </c>
      <c r="P20" s="15">
        <v>8063</v>
      </c>
      <c r="Q20" s="15">
        <v>3562</v>
      </c>
      <c r="R20" s="15">
        <v>2115</v>
      </c>
      <c r="S20" s="65">
        <f t="shared" si="5"/>
        <v>75.41857869279426</v>
      </c>
      <c r="T20" s="77">
        <v>59163</v>
      </c>
      <c r="U20" s="15">
        <f t="shared" si="1"/>
        <v>1571.5555555555557</v>
      </c>
      <c r="V20" s="77">
        <f t="shared" si="2"/>
        <v>73307</v>
      </c>
      <c r="W20" s="77">
        <v>14580</v>
      </c>
      <c r="X20" s="78">
        <f t="shared" si="3"/>
        <v>18142</v>
      </c>
    </row>
    <row r="21" spans="1:24" ht="12.75">
      <c r="A21" s="74">
        <v>8</v>
      </c>
      <c r="B21" s="74">
        <v>8</v>
      </c>
      <c r="C21" s="4" t="s">
        <v>72</v>
      </c>
      <c r="D21" s="16" t="s">
        <v>45</v>
      </c>
      <c r="E21" s="16" t="s">
        <v>53</v>
      </c>
      <c r="F21" s="38">
        <v>2</v>
      </c>
      <c r="G21" s="38">
        <v>4</v>
      </c>
      <c r="H21" s="23">
        <v>3656</v>
      </c>
      <c r="I21" s="23">
        <v>5461</v>
      </c>
      <c r="J21" s="92">
        <v>753</v>
      </c>
      <c r="K21" s="92">
        <v>1121</v>
      </c>
      <c r="L21" s="65">
        <f t="shared" si="4"/>
        <v>-33.05255447720198</v>
      </c>
      <c r="M21" s="15">
        <f t="shared" si="0"/>
        <v>914</v>
      </c>
      <c r="N21" s="75">
        <v>4</v>
      </c>
      <c r="O21" s="15">
        <v>5672</v>
      </c>
      <c r="P21" s="15">
        <v>7942</v>
      </c>
      <c r="Q21" s="15">
        <v>1254</v>
      </c>
      <c r="R21" s="15">
        <v>1763</v>
      </c>
      <c r="S21" s="65">
        <f t="shared" si="5"/>
        <v>-28.582221102996726</v>
      </c>
      <c r="T21" s="77">
        <v>8472</v>
      </c>
      <c r="U21" s="15">
        <f t="shared" si="1"/>
        <v>1418</v>
      </c>
      <c r="V21" s="77">
        <f t="shared" si="2"/>
        <v>14144</v>
      </c>
      <c r="W21" s="77">
        <v>1897</v>
      </c>
      <c r="X21" s="78">
        <f t="shared" si="3"/>
        <v>3151</v>
      </c>
    </row>
    <row r="22" spans="1:24" ht="12.75">
      <c r="A22" s="74">
        <v>9</v>
      </c>
      <c r="B22" s="74">
        <v>6</v>
      </c>
      <c r="C22" s="4" t="s">
        <v>64</v>
      </c>
      <c r="D22" s="16" t="s">
        <v>45</v>
      </c>
      <c r="E22" s="16" t="s">
        <v>53</v>
      </c>
      <c r="F22" s="38">
        <v>4</v>
      </c>
      <c r="G22" s="38">
        <v>4</v>
      </c>
      <c r="H22" s="25">
        <v>3650</v>
      </c>
      <c r="I22" s="25">
        <v>6022</v>
      </c>
      <c r="J22" s="25">
        <v>776</v>
      </c>
      <c r="K22" s="25">
        <v>1286</v>
      </c>
      <c r="L22" s="65">
        <f t="shared" si="4"/>
        <v>-39.38890733975423</v>
      </c>
      <c r="M22" s="15">
        <f t="shared" si="0"/>
        <v>912.5</v>
      </c>
      <c r="N22" s="75">
        <v>4</v>
      </c>
      <c r="O22" s="15">
        <v>5550</v>
      </c>
      <c r="P22" s="15">
        <v>8848</v>
      </c>
      <c r="Q22" s="15">
        <v>1261</v>
      </c>
      <c r="R22" s="15">
        <v>2031</v>
      </c>
      <c r="S22" s="65">
        <f t="shared" si="5"/>
        <v>-37.27396021699819</v>
      </c>
      <c r="T22" s="77">
        <v>41868</v>
      </c>
      <c r="U22" s="15">
        <f t="shared" si="1"/>
        <v>1387.5</v>
      </c>
      <c r="V22" s="77">
        <f t="shared" si="2"/>
        <v>47418</v>
      </c>
      <c r="W22" s="77">
        <v>9660</v>
      </c>
      <c r="X22" s="78">
        <f t="shared" si="3"/>
        <v>10921</v>
      </c>
    </row>
    <row r="23" spans="1:24" ht="12.75">
      <c r="A23" s="74">
        <v>10</v>
      </c>
      <c r="B23" s="74">
        <v>4</v>
      </c>
      <c r="C23" s="4" t="s">
        <v>58</v>
      </c>
      <c r="D23" s="16" t="s">
        <v>43</v>
      </c>
      <c r="E23" s="16" t="s">
        <v>44</v>
      </c>
      <c r="F23" s="38">
        <v>7</v>
      </c>
      <c r="G23" s="38">
        <v>9</v>
      </c>
      <c r="H23" s="25">
        <v>3226</v>
      </c>
      <c r="I23" s="25">
        <v>6143</v>
      </c>
      <c r="J23" s="93">
        <v>654</v>
      </c>
      <c r="K23" s="93">
        <v>1560</v>
      </c>
      <c r="L23" s="65">
        <f t="shared" si="4"/>
        <v>-47.48494221064627</v>
      </c>
      <c r="M23" s="15">
        <f t="shared" si="0"/>
        <v>358.44444444444446</v>
      </c>
      <c r="N23" s="75">
        <v>9</v>
      </c>
      <c r="O23" s="76">
        <v>5100</v>
      </c>
      <c r="P23" s="76">
        <v>9655</v>
      </c>
      <c r="Q23" s="76">
        <v>1063</v>
      </c>
      <c r="R23" s="76">
        <v>2420</v>
      </c>
      <c r="S23" s="65">
        <f t="shared" si="5"/>
        <v>-47.17762817193164</v>
      </c>
      <c r="T23" s="77">
        <v>177799</v>
      </c>
      <c r="U23" s="15">
        <f t="shared" si="1"/>
        <v>566.6666666666666</v>
      </c>
      <c r="V23" s="77">
        <f t="shared" si="2"/>
        <v>182899</v>
      </c>
      <c r="W23" s="79">
        <v>38477</v>
      </c>
      <c r="X23" s="78">
        <f t="shared" si="3"/>
        <v>39540</v>
      </c>
    </row>
    <row r="24" spans="1:24" ht="12.75">
      <c r="A24" s="74">
        <v>11</v>
      </c>
      <c r="B24" s="52">
        <v>12</v>
      </c>
      <c r="C24" s="4" t="s">
        <v>56</v>
      </c>
      <c r="D24" s="16" t="s">
        <v>51</v>
      </c>
      <c r="E24" s="16" t="s">
        <v>36</v>
      </c>
      <c r="F24" s="38">
        <v>9</v>
      </c>
      <c r="G24" s="38">
        <v>8</v>
      </c>
      <c r="H24" s="25">
        <v>2692</v>
      </c>
      <c r="I24" s="25">
        <v>2756</v>
      </c>
      <c r="J24" s="83">
        <v>566</v>
      </c>
      <c r="K24" s="83">
        <v>538</v>
      </c>
      <c r="L24" s="65">
        <f t="shared" si="4"/>
        <v>-2.322206095791003</v>
      </c>
      <c r="M24" s="15">
        <f t="shared" si="0"/>
        <v>336.5</v>
      </c>
      <c r="N24" s="75">
        <v>8</v>
      </c>
      <c r="O24" s="15">
        <v>4166</v>
      </c>
      <c r="P24" s="15">
        <v>4934</v>
      </c>
      <c r="Q24" s="15">
        <v>919</v>
      </c>
      <c r="R24" s="15">
        <v>1059</v>
      </c>
      <c r="S24" s="65">
        <f t="shared" si="5"/>
        <v>-15.565464126469394</v>
      </c>
      <c r="T24" s="94">
        <v>212016</v>
      </c>
      <c r="U24" s="15">
        <f t="shared" si="1"/>
        <v>520.75</v>
      </c>
      <c r="V24" s="77">
        <f t="shared" si="2"/>
        <v>216182</v>
      </c>
      <c r="W24" s="79">
        <v>48326</v>
      </c>
      <c r="X24" s="78">
        <f t="shared" si="3"/>
        <v>49245</v>
      </c>
    </row>
    <row r="25" spans="1:24" ht="12.75" customHeight="1">
      <c r="A25" s="52">
        <v>12</v>
      </c>
      <c r="B25" s="74">
        <v>10</v>
      </c>
      <c r="C25" s="4" t="s">
        <v>59</v>
      </c>
      <c r="D25" s="16" t="s">
        <v>60</v>
      </c>
      <c r="E25" s="16" t="s">
        <v>36</v>
      </c>
      <c r="F25" s="38">
        <v>6</v>
      </c>
      <c r="G25" s="38">
        <v>5</v>
      </c>
      <c r="H25" s="25">
        <v>2650</v>
      </c>
      <c r="I25" s="25">
        <v>4163</v>
      </c>
      <c r="J25" s="25">
        <v>558</v>
      </c>
      <c r="K25" s="25">
        <v>865</v>
      </c>
      <c r="L25" s="65">
        <f t="shared" si="4"/>
        <v>-36.34398270478021</v>
      </c>
      <c r="M25" s="15">
        <f t="shared" si="0"/>
        <v>530</v>
      </c>
      <c r="N25" s="75">
        <v>5</v>
      </c>
      <c r="O25" s="23">
        <v>4082</v>
      </c>
      <c r="P25" s="23">
        <v>6444</v>
      </c>
      <c r="Q25" s="83">
        <v>903</v>
      </c>
      <c r="R25" s="83">
        <v>1415</v>
      </c>
      <c r="S25" s="65">
        <f t="shared" si="5"/>
        <v>-36.65425201738051</v>
      </c>
      <c r="T25" s="79">
        <v>80414</v>
      </c>
      <c r="U25" s="15">
        <f t="shared" si="1"/>
        <v>816.4</v>
      </c>
      <c r="V25" s="77">
        <f t="shared" si="2"/>
        <v>84496</v>
      </c>
      <c r="W25" s="77">
        <v>18335</v>
      </c>
      <c r="X25" s="78">
        <f t="shared" si="3"/>
        <v>19238</v>
      </c>
    </row>
    <row r="26" spans="1:24" ht="12.75" customHeight="1">
      <c r="A26" s="74">
        <v>13</v>
      </c>
      <c r="B26" s="74">
        <v>9</v>
      </c>
      <c r="C26" s="4" t="s">
        <v>61</v>
      </c>
      <c r="D26" s="16" t="s">
        <v>45</v>
      </c>
      <c r="E26" s="16" t="s">
        <v>44</v>
      </c>
      <c r="F26" s="38">
        <v>5</v>
      </c>
      <c r="G26" s="38">
        <v>6</v>
      </c>
      <c r="H26" s="15">
        <v>2410</v>
      </c>
      <c r="I26" s="15">
        <v>5046</v>
      </c>
      <c r="J26" s="15">
        <v>503</v>
      </c>
      <c r="K26" s="15">
        <v>1061</v>
      </c>
      <c r="L26" s="65">
        <f t="shared" si="4"/>
        <v>-52.23939754260801</v>
      </c>
      <c r="M26" s="15">
        <f t="shared" si="0"/>
        <v>401.6666666666667</v>
      </c>
      <c r="N26" s="75">
        <v>6</v>
      </c>
      <c r="O26" s="15">
        <v>3660</v>
      </c>
      <c r="P26" s="15">
        <v>7333</v>
      </c>
      <c r="Q26" s="15">
        <v>817</v>
      </c>
      <c r="R26" s="15">
        <v>1654</v>
      </c>
      <c r="S26" s="65">
        <f t="shared" si="5"/>
        <v>-50.08864039274513</v>
      </c>
      <c r="T26" s="79">
        <v>58674</v>
      </c>
      <c r="U26" s="15">
        <f t="shared" si="1"/>
        <v>610</v>
      </c>
      <c r="V26" s="77">
        <f t="shared" si="2"/>
        <v>62334</v>
      </c>
      <c r="W26" s="77">
        <v>13371</v>
      </c>
      <c r="X26" s="78">
        <f t="shared" si="3"/>
        <v>14188</v>
      </c>
    </row>
    <row r="27" spans="1:24" ht="12.75">
      <c r="A27" s="74">
        <v>14</v>
      </c>
      <c r="B27" s="74" t="s">
        <v>52</v>
      </c>
      <c r="C27" s="89" t="s">
        <v>79</v>
      </c>
      <c r="D27" s="16" t="s">
        <v>45</v>
      </c>
      <c r="E27" s="16" t="s">
        <v>46</v>
      </c>
      <c r="F27" s="38">
        <v>1</v>
      </c>
      <c r="G27" s="38">
        <v>2</v>
      </c>
      <c r="H27" s="25">
        <v>2195</v>
      </c>
      <c r="I27" s="25"/>
      <c r="J27" s="25">
        <v>430</v>
      </c>
      <c r="K27" s="25"/>
      <c r="L27" s="65"/>
      <c r="M27" s="15">
        <f t="shared" si="0"/>
        <v>1097.5</v>
      </c>
      <c r="N27" s="38">
        <v>2</v>
      </c>
      <c r="O27" s="23">
        <v>3556</v>
      </c>
      <c r="P27" s="23"/>
      <c r="Q27" s="15">
        <v>742</v>
      </c>
      <c r="R27" s="15"/>
      <c r="S27" s="65"/>
      <c r="T27" s="77">
        <v>3365</v>
      </c>
      <c r="U27" s="15">
        <f t="shared" si="1"/>
        <v>1778</v>
      </c>
      <c r="V27" s="77">
        <f t="shared" si="2"/>
        <v>6921</v>
      </c>
      <c r="W27" s="79">
        <v>714</v>
      </c>
      <c r="X27" s="78">
        <f t="shared" si="3"/>
        <v>1456</v>
      </c>
    </row>
    <row r="28" spans="1:24" ht="12.75">
      <c r="A28" s="74">
        <v>15</v>
      </c>
      <c r="B28" s="74" t="s">
        <v>52</v>
      </c>
      <c r="C28" s="4" t="s">
        <v>80</v>
      </c>
      <c r="D28" s="16" t="s">
        <v>45</v>
      </c>
      <c r="E28" s="16" t="s">
        <v>44</v>
      </c>
      <c r="F28" s="38">
        <v>1</v>
      </c>
      <c r="G28" s="38">
        <v>2</v>
      </c>
      <c r="H28" s="25">
        <v>1570</v>
      </c>
      <c r="I28" s="25"/>
      <c r="J28" s="25">
        <v>314</v>
      </c>
      <c r="K28" s="25"/>
      <c r="L28" s="65"/>
      <c r="M28" s="15">
        <f t="shared" si="0"/>
        <v>785</v>
      </c>
      <c r="N28" s="75">
        <v>2</v>
      </c>
      <c r="O28" s="15">
        <v>2699</v>
      </c>
      <c r="P28" s="15"/>
      <c r="Q28" s="15">
        <v>589</v>
      </c>
      <c r="R28" s="15"/>
      <c r="S28" s="65"/>
      <c r="T28" s="77">
        <v>677</v>
      </c>
      <c r="U28" s="15">
        <f t="shared" si="1"/>
        <v>1349.5</v>
      </c>
      <c r="V28" s="77">
        <f t="shared" si="2"/>
        <v>3376</v>
      </c>
      <c r="W28" s="79">
        <v>146</v>
      </c>
      <c r="X28" s="78">
        <f t="shared" si="3"/>
        <v>735</v>
      </c>
    </row>
    <row r="29" spans="1:24" ht="12.75">
      <c r="A29" s="74">
        <v>16</v>
      </c>
      <c r="B29" s="74">
        <v>11</v>
      </c>
      <c r="C29" s="4" t="s">
        <v>67</v>
      </c>
      <c r="D29" s="16" t="s">
        <v>45</v>
      </c>
      <c r="E29" s="16" t="s">
        <v>36</v>
      </c>
      <c r="F29" s="38">
        <v>3</v>
      </c>
      <c r="G29" s="38">
        <v>6</v>
      </c>
      <c r="H29" s="25">
        <v>1421</v>
      </c>
      <c r="I29" s="25">
        <v>4453</v>
      </c>
      <c r="J29" s="25">
        <v>301</v>
      </c>
      <c r="K29" s="25">
        <v>966</v>
      </c>
      <c r="L29" s="65">
        <f aca="true" t="shared" si="6" ref="L29:L34">(H29/I29*100)-100</f>
        <v>-68.08892881203683</v>
      </c>
      <c r="M29" s="15">
        <f t="shared" si="0"/>
        <v>236.83333333333334</v>
      </c>
      <c r="N29" s="75">
        <v>6</v>
      </c>
      <c r="O29" s="23">
        <v>2300</v>
      </c>
      <c r="P29" s="23">
        <v>6032</v>
      </c>
      <c r="Q29" s="23">
        <v>528</v>
      </c>
      <c r="R29" s="23">
        <v>1400</v>
      </c>
      <c r="S29" s="65">
        <f aca="true" t="shared" si="7" ref="S29:S34">(O29/P29*100)-100</f>
        <v>-61.87002652519894</v>
      </c>
      <c r="T29" s="77">
        <v>17945</v>
      </c>
      <c r="U29" s="15">
        <f t="shared" si="1"/>
        <v>383.3333333333333</v>
      </c>
      <c r="V29" s="77">
        <f t="shared" si="2"/>
        <v>20245</v>
      </c>
      <c r="W29" s="77">
        <v>4088</v>
      </c>
      <c r="X29" s="78">
        <f t="shared" si="3"/>
        <v>4616</v>
      </c>
    </row>
    <row r="30" spans="1:24" ht="12.75">
      <c r="A30" s="74">
        <v>17</v>
      </c>
      <c r="B30" s="74">
        <v>14</v>
      </c>
      <c r="C30" s="4" t="s">
        <v>57</v>
      </c>
      <c r="D30" s="16" t="s">
        <v>45</v>
      </c>
      <c r="E30" s="16" t="s">
        <v>36</v>
      </c>
      <c r="F30" s="38">
        <v>8</v>
      </c>
      <c r="G30" s="38">
        <v>10</v>
      </c>
      <c r="H30" s="15">
        <v>1513</v>
      </c>
      <c r="I30" s="15">
        <v>714</v>
      </c>
      <c r="J30" s="90">
        <v>360</v>
      </c>
      <c r="K30" s="90">
        <v>164</v>
      </c>
      <c r="L30" s="65">
        <f t="shared" si="6"/>
        <v>111.9047619047619</v>
      </c>
      <c r="M30" s="15">
        <f t="shared" si="0"/>
        <v>151.3</v>
      </c>
      <c r="N30" s="75">
        <v>10</v>
      </c>
      <c r="O30" s="23">
        <v>2286</v>
      </c>
      <c r="P30" s="23">
        <v>2318</v>
      </c>
      <c r="Q30" s="23">
        <v>559</v>
      </c>
      <c r="R30" s="23">
        <v>609</v>
      </c>
      <c r="S30" s="65">
        <f t="shared" si="7"/>
        <v>-1.3805004314063893</v>
      </c>
      <c r="T30" s="77">
        <v>128845</v>
      </c>
      <c r="U30" s="15">
        <f t="shared" si="1"/>
        <v>228.6</v>
      </c>
      <c r="V30" s="77">
        <f t="shared" si="2"/>
        <v>131131</v>
      </c>
      <c r="W30" s="77">
        <v>30771</v>
      </c>
      <c r="X30" s="78">
        <f t="shared" si="3"/>
        <v>31330</v>
      </c>
    </row>
    <row r="31" spans="1:24" ht="12.75">
      <c r="A31" s="74">
        <v>18</v>
      </c>
      <c r="B31" s="74">
        <v>13</v>
      </c>
      <c r="C31" s="4" t="s">
        <v>68</v>
      </c>
      <c r="D31" s="16" t="s">
        <v>45</v>
      </c>
      <c r="E31" s="16" t="s">
        <v>44</v>
      </c>
      <c r="F31" s="38">
        <v>3</v>
      </c>
      <c r="G31" s="38">
        <v>6</v>
      </c>
      <c r="H31" s="25">
        <v>1320</v>
      </c>
      <c r="I31" s="25">
        <v>2279</v>
      </c>
      <c r="J31" s="25">
        <v>289</v>
      </c>
      <c r="K31" s="25">
        <v>479</v>
      </c>
      <c r="L31" s="65">
        <f t="shared" si="6"/>
        <v>-42.079859587538394</v>
      </c>
      <c r="M31" s="15">
        <f t="shared" si="0"/>
        <v>220</v>
      </c>
      <c r="N31" s="38">
        <v>6</v>
      </c>
      <c r="O31" s="15">
        <v>2064</v>
      </c>
      <c r="P31" s="15">
        <v>3373</v>
      </c>
      <c r="Q31" s="15">
        <v>497</v>
      </c>
      <c r="R31" s="15">
        <v>745</v>
      </c>
      <c r="S31" s="65">
        <f t="shared" si="7"/>
        <v>-38.80818262674177</v>
      </c>
      <c r="T31" s="95">
        <v>12866</v>
      </c>
      <c r="U31" s="15">
        <f t="shared" si="1"/>
        <v>344</v>
      </c>
      <c r="V31" s="77">
        <f t="shared" si="2"/>
        <v>14930</v>
      </c>
      <c r="W31" s="77">
        <v>2853</v>
      </c>
      <c r="X31" s="78">
        <f t="shared" si="3"/>
        <v>3350</v>
      </c>
    </row>
    <row r="32" spans="1:24" ht="12.75">
      <c r="A32" s="74">
        <v>19</v>
      </c>
      <c r="B32" s="74">
        <v>15</v>
      </c>
      <c r="C32" s="4" t="s">
        <v>69</v>
      </c>
      <c r="D32" s="16" t="s">
        <v>45</v>
      </c>
      <c r="E32" s="16" t="s">
        <v>46</v>
      </c>
      <c r="F32" s="38">
        <v>3</v>
      </c>
      <c r="G32" s="38">
        <v>1</v>
      </c>
      <c r="H32" s="15">
        <v>791</v>
      </c>
      <c r="I32" s="15">
        <v>1347</v>
      </c>
      <c r="J32" s="15">
        <v>155</v>
      </c>
      <c r="K32" s="15">
        <v>267</v>
      </c>
      <c r="L32" s="65">
        <f t="shared" si="6"/>
        <v>-41.27691165553081</v>
      </c>
      <c r="M32" s="15">
        <f t="shared" si="0"/>
        <v>791</v>
      </c>
      <c r="N32" s="39">
        <v>1</v>
      </c>
      <c r="O32" s="15">
        <v>1340</v>
      </c>
      <c r="P32" s="15">
        <v>2227</v>
      </c>
      <c r="Q32" s="15">
        <v>277</v>
      </c>
      <c r="R32" s="15">
        <v>464</v>
      </c>
      <c r="S32" s="67">
        <f t="shared" si="7"/>
        <v>-39.82936686124832</v>
      </c>
      <c r="T32" s="84">
        <v>4756</v>
      </c>
      <c r="U32" s="15">
        <f t="shared" si="1"/>
        <v>1340</v>
      </c>
      <c r="V32" s="77">
        <f t="shared" si="2"/>
        <v>6096</v>
      </c>
      <c r="W32" s="77">
        <v>975</v>
      </c>
      <c r="X32" s="78">
        <f t="shared" si="3"/>
        <v>1252</v>
      </c>
    </row>
    <row r="33" spans="1:24" ht="13.5" thickBot="1">
      <c r="A33" s="51">
        <v>20</v>
      </c>
      <c r="B33" s="74">
        <v>16</v>
      </c>
      <c r="C33" s="4" t="s">
        <v>70</v>
      </c>
      <c r="D33" s="16" t="s">
        <v>45</v>
      </c>
      <c r="E33" s="16" t="s">
        <v>46</v>
      </c>
      <c r="F33" s="38">
        <v>3</v>
      </c>
      <c r="G33" s="38">
        <v>1</v>
      </c>
      <c r="H33" s="15">
        <v>477</v>
      </c>
      <c r="I33" s="15">
        <v>453</v>
      </c>
      <c r="J33" s="15">
        <v>101</v>
      </c>
      <c r="K33" s="15">
        <v>102</v>
      </c>
      <c r="L33" s="65">
        <f t="shared" si="6"/>
        <v>5.298013245033118</v>
      </c>
      <c r="M33" s="15">
        <f t="shared" si="0"/>
        <v>477</v>
      </c>
      <c r="N33" s="39">
        <v>1</v>
      </c>
      <c r="O33" s="15">
        <v>789</v>
      </c>
      <c r="P33" s="15">
        <v>891</v>
      </c>
      <c r="Q33" s="15">
        <v>173</v>
      </c>
      <c r="R33" s="15">
        <v>206</v>
      </c>
      <c r="S33" s="65">
        <f t="shared" si="7"/>
        <v>-11.447811447811446</v>
      </c>
      <c r="T33" s="84">
        <v>4157</v>
      </c>
      <c r="U33" s="15">
        <f t="shared" si="1"/>
        <v>789</v>
      </c>
      <c r="V33" s="77">
        <f t="shared" si="2"/>
        <v>4946</v>
      </c>
      <c r="W33" s="77">
        <v>1720</v>
      </c>
      <c r="X33" s="78">
        <f t="shared" si="3"/>
        <v>1893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141</v>
      </c>
      <c r="H34" s="32">
        <f>SUM(H14:H33)</f>
        <v>205364</v>
      </c>
      <c r="I34" s="32">
        <v>130487</v>
      </c>
      <c r="J34" s="32">
        <f>SUM(J14:J33)</f>
        <v>43100</v>
      </c>
      <c r="K34" s="32">
        <v>27418</v>
      </c>
      <c r="L34" s="70">
        <f t="shared" si="6"/>
        <v>57.38272778131156</v>
      </c>
      <c r="M34" s="33">
        <f t="shared" si="0"/>
        <v>1456.4822695035461</v>
      </c>
      <c r="N34" s="35">
        <f>SUM(N14:N33)</f>
        <v>141</v>
      </c>
      <c r="O34" s="32">
        <f>SUM(O14:O33)</f>
        <v>339419</v>
      </c>
      <c r="P34" s="32">
        <v>212588</v>
      </c>
      <c r="Q34" s="32">
        <f>SUM(Q14:Q33)</f>
        <v>76798</v>
      </c>
      <c r="R34" s="32">
        <v>47702</v>
      </c>
      <c r="S34" s="70">
        <f t="shared" si="7"/>
        <v>59.66047001712232</v>
      </c>
      <c r="T34" s="80">
        <f>SUM(T14:T33)</f>
        <v>2386270</v>
      </c>
      <c r="U34" s="33">
        <f t="shared" si="1"/>
        <v>2407.22695035461</v>
      </c>
      <c r="V34" s="82">
        <f>SUM(V14:V33)</f>
        <v>2725689</v>
      </c>
      <c r="W34" s="81">
        <f>SUM(W14:W33)</f>
        <v>501022</v>
      </c>
      <c r="X34" s="36">
        <f>SUM(X14:X33)</f>
        <v>577820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19 -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0.741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18 -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40234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VALENTINE'S DAY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9</v>
      </c>
      <c r="H14" s="15">
        <f>'WEEKLY COMPETITIVE REPORT'!H14/X4</f>
        <v>66634.27800269905</v>
      </c>
      <c r="I14" s="15">
        <f>'WEEKLY COMPETITIVE REPORT'!I14/X4</f>
        <v>0</v>
      </c>
      <c r="J14" s="23">
        <f>'WEEKLY COMPETITIVE REPORT'!J14</f>
        <v>10140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7403.808666966561</v>
      </c>
      <c r="N14" s="38">
        <f>'WEEKLY COMPETITIVE REPORT'!N14</f>
        <v>9</v>
      </c>
      <c r="O14" s="15">
        <f>'WEEKLY COMPETITIVE REPORT'!O14/X4</f>
        <v>107267.20647773279</v>
      </c>
      <c r="P14" s="15">
        <f>'WEEKLY COMPETITIVE REPORT'!P14/X4</f>
        <v>0</v>
      </c>
      <c r="Q14" s="23">
        <f>'WEEKLY COMPETITIVE REPORT'!Q14</f>
        <v>17834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26796.221322537112</v>
      </c>
      <c r="U14" s="15">
        <f aca="true" t="shared" si="1" ref="U14:U20">O14/N14</f>
        <v>11918.578497525865</v>
      </c>
      <c r="V14" s="26">
        <f aca="true" t="shared" si="2" ref="V14:V20">O14+T14</f>
        <v>134063.4278002699</v>
      </c>
      <c r="W14" s="23">
        <f>'WEEKLY COMPETITIVE REPORT'!W14</f>
        <v>4457</v>
      </c>
      <c r="X14" s="57">
        <f>'WEEKLY COMPETITIVE REPORT'!X14</f>
        <v>22291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ALVIN AND THE CHIPMUNKS 2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4</v>
      </c>
      <c r="G15" s="38">
        <f>'WEEKLY COMPETITIVE REPORT'!G15</f>
        <v>13</v>
      </c>
      <c r="H15" s="15">
        <f>'WEEKLY COMPETITIVE REPORT'!H15/X4</f>
        <v>55643.72469635628</v>
      </c>
      <c r="I15" s="15">
        <f>'WEEKLY COMPETITIVE REPORT'!I15/X4</f>
        <v>40708.5020242915</v>
      </c>
      <c r="J15" s="23">
        <f>'WEEKLY COMPETITIVE REPORT'!J15</f>
        <v>9452</v>
      </c>
      <c r="K15" s="23">
        <f>'WEEKLY COMPETITIVE REPORT'!K15</f>
        <v>7065</v>
      </c>
      <c r="L15" s="65">
        <f>'WEEKLY COMPETITIVE REPORT'!L15</f>
        <v>36.68821481849827</v>
      </c>
      <c r="M15" s="15">
        <f t="shared" si="0"/>
        <v>4280.286515104329</v>
      </c>
      <c r="N15" s="38">
        <f>'WEEKLY COMPETITIVE REPORT'!N15</f>
        <v>13</v>
      </c>
      <c r="O15" s="15">
        <f>'WEEKLY COMPETITIVE REPORT'!O15/X4</f>
        <v>97224.02159244264</v>
      </c>
      <c r="P15" s="15">
        <f>'WEEKLY COMPETITIVE REPORT'!P15/X4</f>
        <v>73824.56140350878</v>
      </c>
      <c r="Q15" s="23">
        <f>'WEEKLY COMPETITIVE REPORT'!Q15</f>
        <v>17698</v>
      </c>
      <c r="R15" s="23">
        <f>'WEEKLY COMPETITIVE REPORT'!R15</f>
        <v>13483</v>
      </c>
      <c r="S15" s="65">
        <f>'WEEKLY COMPETITIVE REPORT'!S15</f>
        <v>31.69603685288095</v>
      </c>
      <c r="T15" s="15">
        <f>'WEEKLY COMPETITIVE REPORT'!T15/X4</f>
        <v>372550.6072874494</v>
      </c>
      <c r="U15" s="15">
        <f t="shared" si="1"/>
        <v>7478.770891726357</v>
      </c>
      <c r="V15" s="26">
        <f t="shared" si="2"/>
        <v>469774.62887989206</v>
      </c>
      <c r="W15" s="23">
        <f>'WEEKLY COMPETITIVE REPORT'!W15</f>
        <v>66015</v>
      </c>
      <c r="X15" s="57">
        <f>'WEEKLY COMPETITIVE REPORT'!X15</f>
        <v>83713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AVATAR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10</v>
      </c>
      <c r="G16" s="38">
        <f>'WEEKLY COMPETITIVE REPORT'!G16</f>
        <v>18</v>
      </c>
      <c r="H16" s="15">
        <f>'WEEKLY COMPETITIVE REPORT'!H16/X4</f>
        <v>45821.86234817814</v>
      </c>
      <c r="I16" s="15">
        <f>'WEEKLY COMPETITIVE REPORT'!I16/X4</f>
        <v>49078.2726045884</v>
      </c>
      <c r="J16" s="23">
        <f>'WEEKLY COMPETITIVE REPORT'!J16</f>
        <v>5932</v>
      </c>
      <c r="K16" s="23">
        <f>'WEEKLY COMPETITIVE REPORT'!K16</f>
        <v>6531</v>
      </c>
      <c r="L16" s="65">
        <f>'WEEKLY COMPETITIVE REPORT'!L16</f>
        <v>-6.635136249896888</v>
      </c>
      <c r="M16" s="15">
        <f t="shared" si="0"/>
        <v>2545.65901934323</v>
      </c>
      <c r="N16" s="38">
        <f>'WEEKLY COMPETITIVE REPORT'!N16</f>
        <v>18</v>
      </c>
      <c r="O16" s="15">
        <f>'WEEKLY COMPETITIVE REPORT'!O16/X4</f>
        <v>76620.78272604589</v>
      </c>
      <c r="P16" s="15">
        <f>'WEEKLY COMPETITIVE REPORT'!P16/X4</f>
        <v>74959.5141700405</v>
      </c>
      <c r="Q16" s="23">
        <f>'WEEKLY COMPETITIVE REPORT'!Q16</f>
        <v>10923</v>
      </c>
      <c r="R16" s="23">
        <f>'WEEKLY COMPETITIVE REPORT'!R16</f>
        <v>10447</v>
      </c>
      <c r="S16" s="65">
        <f>'WEEKLY COMPETITIVE REPORT'!S16</f>
        <v>2.216221082005589</v>
      </c>
      <c r="T16" s="15">
        <f>'WEEKLY COMPETITIVE REPORT'!T16/X4</f>
        <v>1632773.2793522268</v>
      </c>
      <c r="U16" s="15">
        <f t="shared" si="1"/>
        <v>4256.710151446994</v>
      </c>
      <c r="V16" s="26">
        <f t="shared" si="2"/>
        <v>1709394.0620782727</v>
      </c>
      <c r="W16" s="23">
        <f>'WEEKLY COMPETITIVE REPORT'!W16</f>
        <v>228795</v>
      </c>
      <c r="X16" s="57">
        <f>'WEEKLY COMPETITIVE REPORT'!X16</f>
        <v>239718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THE WOLFMAN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7</v>
      </c>
      <c r="H17" s="15">
        <f>'WEEKLY COMPETITIVE REPORT'!H17/X4</f>
        <v>35299.5951417004</v>
      </c>
      <c r="I17" s="15">
        <f>'WEEKLY COMPETITIVE REPORT'!I17/X4</f>
        <v>0</v>
      </c>
      <c r="J17" s="23">
        <f>'WEEKLY COMPETITIVE REPORT'!J17</f>
        <v>5516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5042.799305957201</v>
      </c>
      <c r="N17" s="38">
        <f>'WEEKLY COMPETITIVE REPORT'!N17</f>
        <v>7</v>
      </c>
      <c r="O17" s="15">
        <f>'WEEKLY COMPETITIVE REPORT'!O17/X4</f>
        <v>55453.44129554656</v>
      </c>
      <c r="P17" s="15">
        <f>'WEEKLY COMPETITIVE REPORT'!P17/X4</f>
        <v>0</v>
      </c>
      <c r="Q17" s="23">
        <f>'WEEKLY COMPETITIVE REPORT'!Q17</f>
        <v>9472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2256.4102564102564</v>
      </c>
      <c r="U17" s="15">
        <f t="shared" si="1"/>
        <v>7921.92018507808</v>
      </c>
      <c r="V17" s="26">
        <f t="shared" si="2"/>
        <v>57709.85155195682</v>
      </c>
      <c r="W17" s="23">
        <f>'WEEKLY COMPETITIVE REPORT'!W17</f>
        <v>449</v>
      </c>
      <c r="X17" s="57">
        <f>'WEEKLY COMPETITIVE REPORT'!X17</f>
        <v>9921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CLOUDY WITH A CHANCE OF MEATBALLS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2</v>
      </c>
      <c r="G18" s="38">
        <f>'WEEKLY COMPETITIVE REPORT'!G18</f>
        <v>13</v>
      </c>
      <c r="H18" s="15">
        <f>'WEEKLY COMPETITIVE REPORT'!H18/X4</f>
        <v>11060.728744939272</v>
      </c>
      <c r="I18" s="15">
        <f>'WEEKLY COMPETITIVE REPORT'!I18/X4</f>
        <v>6025.641025641025</v>
      </c>
      <c r="J18" s="23">
        <f>'WEEKLY COMPETITIVE REPORT'!J18</f>
        <v>1985</v>
      </c>
      <c r="K18" s="23">
        <f>'WEEKLY COMPETITIVE REPORT'!K18</f>
        <v>946</v>
      </c>
      <c r="L18" s="65">
        <f>'WEEKLY COMPETITIVE REPORT'!L18</f>
        <v>83.56103023516238</v>
      </c>
      <c r="M18" s="15">
        <f t="shared" si="0"/>
        <v>850.8252880722516</v>
      </c>
      <c r="N18" s="38">
        <f>'WEEKLY COMPETITIVE REPORT'!N18</f>
        <v>13</v>
      </c>
      <c r="O18" s="15">
        <f>'WEEKLY COMPETITIVE REPORT'!O18/X4</f>
        <v>22896.08636977058</v>
      </c>
      <c r="P18" s="15">
        <f>'WEEKLY COMPETITIVE REPORT'!P18/X4</f>
        <v>12688.25910931174</v>
      </c>
      <c r="Q18" s="23">
        <f>'WEEKLY COMPETITIVE REPORT'!Q18</f>
        <v>4003</v>
      </c>
      <c r="R18" s="23">
        <f>'WEEKLY COMPETITIVE REPORT'!R18</f>
        <v>2158</v>
      </c>
      <c r="S18" s="65">
        <f>'WEEKLY COMPETITIVE REPORT'!S18</f>
        <v>80.45096787917464</v>
      </c>
      <c r="T18" s="15">
        <f>'WEEKLY COMPETITIVE REPORT'!T18/X4</f>
        <v>12686.909581646423</v>
      </c>
      <c r="U18" s="15">
        <f t="shared" si="1"/>
        <v>1761.2374130592752</v>
      </c>
      <c r="V18" s="26">
        <f t="shared" si="2"/>
        <v>35582.995951417004</v>
      </c>
      <c r="W18" s="23">
        <f>'WEEKLY COMPETITIVE REPORT'!W18</f>
        <v>2158</v>
      </c>
      <c r="X18" s="57">
        <f>'WEEKLY COMPETITIVE REPORT'!X18</f>
        <v>6161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DID YOU HEAR ABOUT THE MORGANS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3</v>
      </c>
      <c r="G19" s="38">
        <f>'WEEKLY COMPETITIVE REPORT'!G19</f>
        <v>8</v>
      </c>
      <c r="H19" s="15">
        <f>'WEEKLY COMPETITIVE REPORT'!H19/X4</f>
        <v>13860.998650472335</v>
      </c>
      <c r="I19" s="15">
        <f>'WEEKLY COMPETITIVE REPORT'!I19/X4</f>
        <v>22973.009446693657</v>
      </c>
      <c r="J19" s="23">
        <f>'WEEKLY COMPETITIVE REPORT'!J19</f>
        <v>2315</v>
      </c>
      <c r="K19" s="23">
        <f>'WEEKLY COMPETITIVE REPORT'!K19</f>
        <v>3624</v>
      </c>
      <c r="L19" s="65">
        <f>'WEEKLY COMPETITIVE REPORT'!L19</f>
        <v>-39.663984021617814</v>
      </c>
      <c r="M19" s="15">
        <f t="shared" si="0"/>
        <v>1732.6248313090418</v>
      </c>
      <c r="N19" s="38">
        <f>'WEEKLY COMPETITIVE REPORT'!N19</f>
        <v>8</v>
      </c>
      <c r="O19" s="15">
        <f>'WEEKLY COMPETITIVE REPORT'!O19/X4</f>
        <v>21120.107962213224</v>
      </c>
      <c r="P19" s="15">
        <f>'WEEKLY COMPETITIVE REPORT'!P19/X4</f>
        <v>33572.199730094464</v>
      </c>
      <c r="Q19" s="23">
        <f>'WEEKLY COMPETITIVE REPORT'!Q19</f>
        <v>3724</v>
      </c>
      <c r="R19" s="23">
        <f>'WEEKLY COMPETITIVE REPORT'!R19</f>
        <v>5733</v>
      </c>
      <c r="S19" s="65">
        <f>'WEEKLY COMPETITIVE REPORT'!S19</f>
        <v>-37.090485187120635</v>
      </c>
      <c r="T19" s="15">
        <f>'WEEKLY COMPETITIVE REPORT'!T19/X4</f>
        <v>78784.07557354926</v>
      </c>
      <c r="U19" s="15">
        <f t="shared" si="1"/>
        <v>2640.013495276653</v>
      </c>
      <c r="V19" s="26">
        <f t="shared" si="2"/>
        <v>99904.18353576248</v>
      </c>
      <c r="W19" s="23">
        <f>'WEEKLY COMPETITIVE REPORT'!W19</f>
        <v>13235</v>
      </c>
      <c r="X19" s="57">
        <f>'WEEKLY COMPETITIVE REPORT'!X19</f>
        <v>16959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PRINCESS AND THE FROG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5</v>
      </c>
      <c r="G20" s="38">
        <f>'WEEKLY COMPETITIVE REPORT'!G20</f>
        <v>9</v>
      </c>
      <c r="H20" s="15">
        <f>'WEEKLY COMPETITIVE REPORT'!H20/X4</f>
        <v>11615.384615384615</v>
      </c>
      <c r="I20" s="15">
        <f>'WEEKLY COMPETITIVE REPORT'!I20/X4</f>
        <v>4898.785425101215</v>
      </c>
      <c r="J20" s="23">
        <f>'WEEKLY COMPETITIVE REPORT'!J20</f>
        <v>2000</v>
      </c>
      <c r="K20" s="23">
        <f>'WEEKLY COMPETITIVE REPORT'!K20</f>
        <v>843</v>
      </c>
      <c r="L20" s="65">
        <f>'WEEKLY COMPETITIVE REPORT'!L20</f>
        <v>137.1074380165289</v>
      </c>
      <c r="M20" s="15">
        <f t="shared" si="0"/>
        <v>1290.5982905982905</v>
      </c>
      <c r="N20" s="38">
        <f>'WEEKLY COMPETITIVE REPORT'!N20</f>
        <v>9</v>
      </c>
      <c r="O20" s="15">
        <f>'WEEKLY COMPETITIVE REPORT'!O20/X4</f>
        <v>19087.719298245614</v>
      </c>
      <c r="P20" s="15">
        <f>'WEEKLY COMPETITIVE REPORT'!P20/X4</f>
        <v>10881.241565452092</v>
      </c>
      <c r="Q20" s="23">
        <f>'WEEKLY COMPETITIVE REPORT'!Q20</f>
        <v>3562</v>
      </c>
      <c r="R20" s="23">
        <f>'WEEKLY COMPETITIVE REPORT'!R20</f>
        <v>2115</v>
      </c>
      <c r="S20" s="65">
        <f>'WEEKLY COMPETITIVE REPORT'!S20</f>
        <v>75.41857869279426</v>
      </c>
      <c r="T20" s="15">
        <f>'WEEKLY COMPETITIVE REPORT'!T20/X4</f>
        <v>79842.1052631579</v>
      </c>
      <c r="U20" s="15">
        <f t="shared" si="1"/>
        <v>2120.8576998050685</v>
      </c>
      <c r="V20" s="26">
        <f t="shared" si="2"/>
        <v>98929.82456140351</v>
      </c>
      <c r="W20" s="23">
        <f>'WEEKLY COMPETITIVE REPORT'!W20</f>
        <v>14580</v>
      </c>
      <c r="X20" s="57">
        <f>'WEEKLY COMPETITIVE REPORT'!X20</f>
        <v>18142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EDGE OF DARKNESS</v>
      </c>
      <c r="D21" s="4" t="str">
        <f>'WEEKLY COMPETITIVE REPORT'!D21</f>
        <v>INDEP</v>
      </c>
      <c r="E21" s="4" t="str">
        <f>'WEEKLY COMPETITIVE REPORT'!E21</f>
        <v>FIVIA</v>
      </c>
      <c r="F21" s="38">
        <f>'WEEKLY COMPETITIVE REPORT'!F21</f>
        <v>2</v>
      </c>
      <c r="G21" s="38">
        <f>'WEEKLY COMPETITIVE REPORT'!G21</f>
        <v>4</v>
      </c>
      <c r="H21" s="15">
        <f>'WEEKLY COMPETITIVE REPORT'!H21/X4</f>
        <v>4933.87314439946</v>
      </c>
      <c r="I21" s="15">
        <f>'WEEKLY COMPETITIVE REPORT'!I21/X4</f>
        <v>7369.770580296896</v>
      </c>
      <c r="J21" s="23">
        <f>'WEEKLY COMPETITIVE REPORT'!J21</f>
        <v>753</v>
      </c>
      <c r="K21" s="23">
        <f>'WEEKLY COMPETITIVE REPORT'!K21</f>
        <v>1121</v>
      </c>
      <c r="L21" s="65">
        <f>'WEEKLY COMPETITIVE REPORT'!L21</f>
        <v>-33.05255447720198</v>
      </c>
      <c r="M21" s="15">
        <f aca="true" t="shared" si="3" ref="M21:M33">H21/G21</f>
        <v>1233.468286099865</v>
      </c>
      <c r="N21" s="38">
        <f>'WEEKLY COMPETITIVE REPORT'!N21</f>
        <v>4</v>
      </c>
      <c r="O21" s="15">
        <f>'WEEKLY COMPETITIVE REPORT'!O21/X4</f>
        <v>7654.520917678812</v>
      </c>
      <c r="P21" s="15">
        <f>'WEEKLY COMPETITIVE REPORT'!P21/X4</f>
        <v>10717.948717948719</v>
      </c>
      <c r="Q21" s="23">
        <f>'WEEKLY COMPETITIVE REPORT'!Q21</f>
        <v>1254</v>
      </c>
      <c r="R21" s="23">
        <f>'WEEKLY COMPETITIVE REPORT'!R21</f>
        <v>1763</v>
      </c>
      <c r="S21" s="65">
        <f>'WEEKLY COMPETITIVE REPORT'!S21</f>
        <v>-28.582221102996726</v>
      </c>
      <c r="T21" s="15">
        <f>'WEEKLY COMPETITIVE REPORT'!T21/X4</f>
        <v>11433.198380566802</v>
      </c>
      <c r="U21" s="15">
        <f aca="true" t="shared" si="4" ref="U21:U33">O21/N21</f>
        <v>1913.630229419703</v>
      </c>
      <c r="V21" s="26">
        <f aca="true" t="shared" si="5" ref="V21:V33">O21+T21</f>
        <v>19087.719298245614</v>
      </c>
      <c r="W21" s="23">
        <f>'WEEKLY COMPETITIVE REPORT'!W21</f>
        <v>1897</v>
      </c>
      <c r="X21" s="57">
        <f>'WEEKLY COMPETITIVE REPORT'!X21</f>
        <v>3151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MEN WHO STARE AT GOATS</v>
      </c>
      <c r="D22" s="4" t="str">
        <f>'WEEKLY COMPETITIVE REPORT'!D22</f>
        <v>INDEP</v>
      </c>
      <c r="E22" s="4" t="str">
        <f>'WEEKLY COMPETITIVE REPORT'!E22</f>
        <v>FIVIA</v>
      </c>
      <c r="F22" s="38">
        <f>'WEEKLY COMPETITIVE REPORT'!F22</f>
        <v>4</v>
      </c>
      <c r="G22" s="38">
        <f>'WEEKLY COMPETITIVE REPORT'!G22</f>
        <v>4</v>
      </c>
      <c r="H22" s="15">
        <f>'WEEKLY COMPETITIVE REPORT'!H22/X4</f>
        <v>4925.775978407557</v>
      </c>
      <c r="I22" s="15">
        <f>'WEEKLY COMPETITIVE REPORT'!I22/X4</f>
        <v>8126.855600539811</v>
      </c>
      <c r="J22" s="23">
        <f>'WEEKLY COMPETITIVE REPORT'!J22</f>
        <v>776</v>
      </c>
      <c r="K22" s="23">
        <f>'WEEKLY COMPETITIVE REPORT'!K22</f>
        <v>1286</v>
      </c>
      <c r="L22" s="65">
        <f>'WEEKLY COMPETITIVE REPORT'!L22</f>
        <v>-39.38890733975423</v>
      </c>
      <c r="M22" s="15">
        <f t="shared" si="3"/>
        <v>1231.4439946018892</v>
      </c>
      <c r="N22" s="38">
        <f>'WEEKLY COMPETITIVE REPORT'!N22</f>
        <v>4</v>
      </c>
      <c r="O22" s="15">
        <f>'WEEKLY COMPETITIVE REPORT'!O22/X4</f>
        <v>7489.878542510121</v>
      </c>
      <c r="P22" s="15">
        <f>'WEEKLY COMPETITIVE REPORT'!P22/X4</f>
        <v>11940.620782726046</v>
      </c>
      <c r="Q22" s="23">
        <f>'WEEKLY COMPETITIVE REPORT'!Q22</f>
        <v>1261</v>
      </c>
      <c r="R22" s="23">
        <f>'WEEKLY COMPETITIVE REPORT'!R22</f>
        <v>2031</v>
      </c>
      <c r="S22" s="65">
        <f>'WEEKLY COMPETITIVE REPORT'!S22</f>
        <v>-37.27396021699819</v>
      </c>
      <c r="T22" s="15">
        <f>'WEEKLY COMPETITIVE REPORT'!T22/X4</f>
        <v>56502.024291497975</v>
      </c>
      <c r="U22" s="15">
        <f t="shared" si="4"/>
        <v>1872.4696356275304</v>
      </c>
      <c r="V22" s="26">
        <f t="shared" si="5"/>
        <v>63991.9028340081</v>
      </c>
      <c r="W22" s="23">
        <f>'WEEKLY COMPETITIVE REPORT'!W22</f>
        <v>9660</v>
      </c>
      <c r="X22" s="57">
        <f>'WEEKLY COMPETITIVE REPORT'!X22</f>
        <v>10921</v>
      </c>
    </row>
    <row r="23" spans="1:24" ht="12.75">
      <c r="A23" s="51">
        <v>10</v>
      </c>
      <c r="B23" s="4">
        <f>'WEEKLY COMPETITIVE REPORT'!B23</f>
        <v>4</v>
      </c>
      <c r="C23" s="4" t="str">
        <f>'WEEKLY COMPETITIVE REPORT'!C23</f>
        <v>SHERLOCK HOLMES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7</v>
      </c>
      <c r="G23" s="38">
        <f>'WEEKLY COMPETITIVE REPORT'!G23</f>
        <v>9</v>
      </c>
      <c r="H23" s="15">
        <f>'WEEKLY COMPETITIVE REPORT'!H23/X4</f>
        <v>4353.57624831309</v>
      </c>
      <c r="I23" s="15">
        <f>'WEEKLY COMPETITIVE REPORT'!I23/X4</f>
        <v>8290.148448043185</v>
      </c>
      <c r="J23" s="23">
        <f>'WEEKLY COMPETITIVE REPORT'!J23</f>
        <v>654</v>
      </c>
      <c r="K23" s="23">
        <f>'WEEKLY COMPETITIVE REPORT'!K23</f>
        <v>1560</v>
      </c>
      <c r="L23" s="65">
        <f>'WEEKLY COMPETITIVE REPORT'!L23</f>
        <v>-47.48494221064627</v>
      </c>
      <c r="M23" s="15">
        <f t="shared" si="3"/>
        <v>483.73069425701004</v>
      </c>
      <c r="N23" s="38">
        <f>'WEEKLY COMPETITIVE REPORT'!N23</f>
        <v>9</v>
      </c>
      <c r="O23" s="15">
        <f>'WEEKLY COMPETITIVE REPORT'!O23/X4</f>
        <v>6882.591093117409</v>
      </c>
      <c r="P23" s="15">
        <f>'WEEKLY COMPETITIVE REPORT'!P23/X4</f>
        <v>13029.689608636978</v>
      </c>
      <c r="Q23" s="23">
        <f>'WEEKLY COMPETITIVE REPORT'!Q23</f>
        <v>1063</v>
      </c>
      <c r="R23" s="23">
        <f>'WEEKLY COMPETITIVE REPORT'!R23</f>
        <v>2420</v>
      </c>
      <c r="S23" s="65">
        <f>'WEEKLY COMPETITIVE REPORT'!S23</f>
        <v>-47.17762817193164</v>
      </c>
      <c r="T23" s="15">
        <f>'WEEKLY COMPETITIVE REPORT'!T23/X4</f>
        <v>239944.669365722</v>
      </c>
      <c r="U23" s="15">
        <f t="shared" si="4"/>
        <v>764.7323436797121</v>
      </c>
      <c r="V23" s="26">
        <f t="shared" si="5"/>
        <v>246827.2604588394</v>
      </c>
      <c r="W23" s="23">
        <f>'WEEKLY COMPETITIVE REPORT'!W23</f>
        <v>38477</v>
      </c>
      <c r="X23" s="57">
        <f>'WEEKLY COMPETITIVE REPORT'!X23</f>
        <v>39540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IT'S COMPLICATED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9</v>
      </c>
      <c r="G24" s="38">
        <f>'WEEKLY COMPETITIVE REPORT'!G24</f>
        <v>8</v>
      </c>
      <c r="H24" s="15">
        <f>'WEEKLY COMPETITIVE REPORT'!H24/X4</f>
        <v>3632.9284750337383</v>
      </c>
      <c r="I24" s="15">
        <f>'WEEKLY COMPETITIVE REPORT'!I24/X4</f>
        <v>3719.2982456140353</v>
      </c>
      <c r="J24" s="23">
        <f>'WEEKLY COMPETITIVE REPORT'!J24</f>
        <v>566</v>
      </c>
      <c r="K24" s="23">
        <f>'WEEKLY COMPETITIVE REPORT'!K24</f>
        <v>538</v>
      </c>
      <c r="L24" s="65">
        <f>'WEEKLY COMPETITIVE REPORT'!L24</f>
        <v>-2.322206095791003</v>
      </c>
      <c r="M24" s="15">
        <f t="shared" si="3"/>
        <v>454.1160593792173</v>
      </c>
      <c r="N24" s="38">
        <f>'WEEKLY COMPETITIVE REPORT'!N24</f>
        <v>8</v>
      </c>
      <c r="O24" s="15">
        <f>'WEEKLY COMPETITIVE REPORT'!O24/X4</f>
        <v>5622.132253711201</v>
      </c>
      <c r="P24" s="15">
        <f>'WEEKLY COMPETITIVE REPORT'!P24/X4</f>
        <v>6658.569500674764</v>
      </c>
      <c r="Q24" s="23">
        <f>'WEEKLY COMPETITIVE REPORT'!Q24</f>
        <v>919</v>
      </c>
      <c r="R24" s="23">
        <f>'WEEKLY COMPETITIVE REPORT'!R24</f>
        <v>1059</v>
      </c>
      <c r="S24" s="65">
        <f>'WEEKLY COMPETITIVE REPORT'!S24</f>
        <v>-15.565464126469394</v>
      </c>
      <c r="T24" s="15">
        <f>'WEEKLY COMPETITIVE REPORT'!T24/X4</f>
        <v>286121.4574898785</v>
      </c>
      <c r="U24" s="15">
        <f t="shared" si="4"/>
        <v>702.7665317139001</v>
      </c>
      <c r="V24" s="26">
        <f t="shared" si="5"/>
        <v>291743.58974358975</v>
      </c>
      <c r="W24" s="23">
        <f>'WEEKLY COMPETITIVE REPORT'!W24</f>
        <v>48326</v>
      </c>
      <c r="X24" s="57">
        <f>'WEEKLY COMPETITIVE REPORT'!X24</f>
        <v>49245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UP IN THE AIR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5</v>
      </c>
      <c r="H25" s="15">
        <f>'WEEKLY COMPETITIVE REPORT'!H25/X4</f>
        <v>3576.2483130904184</v>
      </c>
      <c r="I25" s="15">
        <f>'WEEKLY COMPETITIVE REPORT'!I25/X4</f>
        <v>5618.083670715249</v>
      </c>
      <c r="J25" s="23">
        <f>'WEEKLY COMPETITIVE REPORT'!J25</f>
        <v>558</v>
      </c>
      <c r="K25" s="23">
        <f>'WEEKLY COMPETITIVE REPORT'!K25</f>
        <v>865</v>
      </c>
      <c r="L25" s="65">
        <f>'WEEKLY COMPETITIVE REPORT'!L25</f>
        <v>-36.34398270478021</v>
      </c>
      <c r="M25" s="15">
        <f t="shared" si="3"/>
        <v>715.2496626180837</v>
      </c>
      <c r="N25" s="38">
        <f>'WEEKLY COMPETITIVE REPORT'!N25</f>
        <v>5</v>
      </c>
      <c r="O25" s="15">
        <f>'WEEKLY COMPETITIVE REPORT'!O25/X4</f>
        <v>5508.771929824561</v>
      </c>
      <c r="P25" s="15">
        <f>'WEEKLY COMPETITIVE REPORT'!P25/X4</f>
        <v>8696.356275303644</v>
      </c>
      <c r="Q25" s="23">
        <f>'WEEKLY COMPETITIVE REPORT'!Q25</f>
        <v>903</v>
      </c>
      <c r="R25" s="23">
        <f>'WEEKLY COMPETITIVE REPORT'!R25</f>
        <v>1415</v>
      </c>
      <c r="S25" s="65">
        <f>'WEEKLY COMPETITIVE REPORT'!S25</f>
        <v>-36.65425201738051</v>
      </c>
      <c r="T25" s="15">
        <f>'WEEKLY COMPETITIVE REPORT'!T25/X4</f>
        <v>108520.91767881242</v>
      </c>
      <c r="U25" s="15">
        <f t="shared" si="4"/>
        <v>1101.7543859649122</v>
      </c>
      <c r="V25" s="26">
        <f t="shared" si="5"/>
        <v>114029.68960863698</v>
      </c>
      <c r="W25" s="23">
        <f>'WEEKLY COMPETITIVE REPORT'!W25</f>
        <v>18335</v>
      </c>
      <c r="X25" s="57">
        <f>'WEEKLY COMPETITIVE REPORT'!X25</f>
        <v>19238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BOOK OF ELI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5</v>
      </c>
      <c r="G26" s="38">
        <f>'WEEKLY COMPETITIVE REPORT'!G26</f>
        <v>6</v>
      </c>
      <c r="H26" s="15">
        <f>'WEEKLY COMPETITIVE REPORT'!H26/X4</f>
        <v>3252.361673414305</v>
      </c>
      <c r="I26" s="15">
        <f>'WEEKLY COMPETITIVE REPORT'!I26/X4</f>
        <v>6809.716599190284</v>
      </c>
      <c r="J26" s="23">
        <f>'WEEKLY COMPETITIVE REPORT'!J26</f>
        <v>503</v>
      </c>
      <c r="K26" s="23">
        <f>'WEEKLY COMPETITIVE REPORT'!K26</f>
        <v>1061</v>
      </c>
      <c r="L26" s="65">
        <f>'WEEKLY COMPETITIVE REPORT'!L26</f>
        <v>-52.23939754260801</v>
      </c>
      <c r="M26" s="15">
        <f t="shared" si="3"/>
        <v>542.0602789023842</v>
      </c>
      <c r="N26" s="38">
        <f>'WEEKLY COMPETITIVE REPORT'!N26</f>
        <v>6</v>
      </c>
      <c r="O26" s="15">
        <f>'WEEKLY COMPETITIVE REPORT'!O26/X4</f>
        <v>4939.271255060728</v>
      </c>
      <c r="P26" s="15">
        <f>'WEEKLY COMPETITIVE REPORT'!P26/X4</f>
        <v>9896.08636977058</v>
      </c>
      <c r="Q26" s="23">
        <f>'WEEKLY COMPETITIVE REPORT'!Q26</f>
        <v>817</v>
      </c>
      <c r="R26" s="23">
        <f>'WEEKLY COMPETITIVE REPORT'!R26</f>
        <v>1654</v>
      </c>
      <c r="S26" s="65">
        <f>'WEEKLY COMPETITIVE REPORT'!S26</f>
        <v>-50.08864039274513</v>
      </c>
      <c r="T26" s="15">
        <f>'WEEKLY COMPETITIVE REPORT'!T26/X4</f>
        <v>79182.18623481781</v>
      </c>
      <c r="U26" s="15">
        <f t="shared" si="4"/>
        <v>823.2118758434548</v>
      </c>
      <c r="V26" s="26">
        <f t="shared" si="5"/>
        <v>84121.45748987854</v>
      </c>
      <c r="W26" s="23">
        <f>'WEEKLY COMPETITIVE REPORT'!W26</f>
        <v>13371</v>
      </c>
      <c r="X26" s="57">
        <f>'WEEKLY COMPETITIVE REPORT'!X26</f>
        <v>14188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A HURT LOCKER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1</v>
      </c>
      <c r="G27" s="38">
        <f>'WEEKLY COMPETITIVE REPORT'!G27</f>
        <v>2</v>
      </c>
      <c r="H27" s="15">
        <f>'WEEKLY COMPETITIVE REPORT'!H27/X4</f>
        <v>2962.21322537112</v>
      </c>
      <c r="I27" s="15">
        <f>'WEEKLY COMPETITIVE REPORT'!I27/X17</f>
        <v>0</v>
      </c>
      <c r="J27" s="23">
        <f>'WEEKLY COMPETITIVE REPORT'!J27</f>
        <v>430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1481.10661268556</v>
      </c>
      <c r="N27" s="38">
        <f>'WEEKLY COMPETITIVE REPORT'!N27</f>
        <v>2</v>
      </c>
      <c r="O27" s="15">
        <f>'WEEKLY COMPETITIVE REPORT'!O27/X4</f>
        <v>4798.9203778677465</v>
      </c>
      <c r="P27" s="15">
        <f>'WEEKLY COMPETITIVE REPORT'!P27/X17</f>
        <v>0</v>
      </c>
      <c r="Q27" s="23">
        <f>'WEEKLY COMPETITIVE REPORT'!Q27</f>
        <v>742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0.3391795181937305</v>
      </c>
      <c r="U27" s="15">
        <f t="shared" si="4"/>
        <v>2399.4601889338733</v>
      </c>
      <c r="V27" s="26">
        <f t="shared" si="5"/>
        <v>4799.25955738594</v>
      </c>
      <c r="W27" s="23">
        <f>'WEEKLY COMPETITIVE REPORT'!W27</f>
        <v>714</v>
      </c>
      <c r="X27" s="57">
        <f>'WEEKLY COMPETITIVE REPORT'!X27</f>
        <v>1456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AN EDUCATION</v>
      </c>
      <c r="D28" s="4" t="str">
        <f>'WEEKLY COMPETITIVE REPORT'!D28</f>
        <v>INDEP</v>
      </c>
      <c r="E28" s="4" t="str">
        <f>'WEEKLY COMPETITIVE REPORT'!E28</f>
        <v>Blitz</v>
      </c>
      <c r="F28" s="38">
        <f>'WEEKLY COMPETITIVE REPORT'!F28</f>
        <v>1</v>
      </c>
      <c r="G28" s="38">
        <f>'WEEKLY COMPETITIVE REPORT'!G28</f>
        <v>2</v>
      </c>
      <c r="H28" s="15">
        <f>'WEEKLY COMPETITIVE REPORT'!H28/X4</f>
        <v>2118.758434547908</v>
      </c>
      <c r="I28" s="15">
        <f>'WEEKLY COMPETITIVE REPORT'!I28/X17</f>
        <v>0</v>
      </c>
      <c r="J28" s="23">
        <f>'WEEKLY COMPETITIVE REPORT'!J28</f>
        <v>314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1059.379217273954</v>
      </c>
      <c r="N28" s="38">
        <f>'WEEKLY COMPETITIVE REPORT'!N28</f>
        <v>2</v>
      </c>
      <c r="O28" s="15">
        <f>'WEEKLY COMPETITIVE REPORT'!O28/X4</f>
        <v>3642.375168690958</v>
      </c>
      <c r="P28" s="15">
        <f>'WEEKLY COMPETITIVE REPORT'!P28/X17</f>
        <v>0</v>
      </c>
      <c r="Q28" s="23">
        <f>'WEEKLY COMPETITIVE REPORT'!Q28</f>
        <v>589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0.06823908880153211</v>
      </c>
      <c r="U28" s="15">
        <f t="shared" si="4"/>
        <v>1821.187584345479</v>
      </c>
      <c r="V28" s="26">
        <f t="shared" si="5"/>
        <v>3642.4434077797596</v>
      </c>
      <c r="W28" s="23">
        <f>'WEEKLY COMPETITIVE REPORT'!W28</f>
        <v>146</v>
      </c>
      <c r="X28" s="57">
        <f>'WEEKLY COMPETITIVE REPORT'!X28</f>
        <v>735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THE OTHER MAN</v>
      </c>
      <c r="D29" s="4" t="str">
        <f>'WEEKLY COMPETITIVE REPORT'!D29</f>
        <v>INDEP</v>
      </c>
      <c r="E29" s="4" t="str">
        <f>'WEEKLY COMPETITIVE REPORT'!E29</f>
        <v>Karantanija</v>
      </c>
      <c r="F29" s="38">
        <f>'WEEKLY COMPETITIVE REPORT'!F29</f>
        <v>3</v>
      </c>
      <c r="G29" s="38">
        <f>'WEEKLY COMPETITIVE REPORT'!G29</f>
        <v>6</v>
      </c>
      <c r="H29" s="15">
        <f>'WEEKLY COMPETITIVE REPORT'!H29/X4</f>
        <v>1917.6788124156546</v>
      </c>
      <c r="I29" s="15">
        <f>'WEEKLY COMPETITIVE REPORT'!I29/X17</f>
        <v>0.44884588247152507</v>
      </c>
      <c r="J29" s="23">
        <f>'WEEKLY COMPETITIVE REPORT'!J29</f>
        <v>301</v>
      </c>
      <c r="K29" s="23">
        <f>'WEEKLY COMPETITIVE REPORT'!K29</f>
        <v>966</v>
      </c>
      <c r="L29" s="65">
        <f>'WEEKLY COMPETITIVE REPORT'!L29</f>
        <v>-68.08892881203683</v>
      </c>
      <c r="M29" s="15">
        <f t="shared" si="3"/>
        <v>319.6131354026091</v>
      </c>
      <c r="N29" s="38">
        <f>'WEEKLY COMPETITIVE REPORT'!N29</f>
        <v>6</v>
      </c>
      <c r="O29" s="15">
        <f>'WEEKLY COMPETITIVE REPORT'!O29/X4</f>
        <v>3103.9136302294196</v>
      </c>
      <c r="P29" s="15">
        <f>'WEEKLY COMPETITIVE REPORT'!P29/X17</f>
        <v>0.6080032254813023</v>
      </c>
      <c r="Q29" s="23">
        <f>'WEEKLY COMPETITIVE REPORT'!Q29</f>
        <v>528</v>
      </c>
      <c r="R29" s="23">
        <f>'WEEKLY COMPETITIVE REPORT'!R29</f>
        <v>1400</v>
      </c>
      <c r="S29" s="65">
        <f>'WEEKLY COMPETITIVE REPORT'!S29</f>
        <v>-61.87002652519894</v>
      </c>
      <c r="T29" s="15">
        <f>'WEEKLY COMPETITIVE REPORT'!T29/X4</f>
        <v>24217.27395411606</v>
      </c>
      <c r="U29" s="15">
        <f t="shared" si="4"/>
        <v>517.31893837157</v>
      </c>
      <c r="V29" s="26">
        <f t="shared" si="5"/>
        <v>27321.18758434548</v>
      </c>
      <c r="W29" s="23">
        <f>'WEEKLY COMPETITIVE REPORT'!W29</f>
        <v>4088</v>
      </c>
      <c r="X29" s="57">
        <f>'WEEKLY COMPETITIVE REPORT'!X29</f>
        <v>4616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PLANET 51</v>
      </c>
      <c r="D30" s="4" t="str">
        <f>'WEEKLY COMPETITIVE REPORT'!D30</f>
        <v>INDEP</v>
      </c>
      <c r="E30" s="4" t="str">
        <f>'WEEKLY COMPETITIVE REPORT'!E30</f>
        <v>Karantanija</v>
      </c>
      <c r="F30" s="38">
        <f>'WEEKLY COMPETITIVE REPORT'!F30</f>
        <v>8</v>
      </c>
      <c r="G30" s="38">
        <f>'WEEKLY COMPETITIVE REPORT'!G30</f>
        <v>10</v>
      </c>
      <c r="H30" s="15">
        <f>'WEEKLY COMPETITIVE REPORT'!H30/X4</f>
        <v>2041.8353576248314</v>
      </c>
      <c r="I30" s="15">
        <f>'WEEKLY COMPETITIVE REPORT'!I30/X17</f>
        <v>0.0719685515573027</v>
      </c>
      <c r="J30" s="23">
        <f>'WEEKLY COMPETITIVE REPORT'!J30</f>
        <v>360</v>
      </c>
      <c r="K30" s="23">
        <f>'WEEKLY COMPETITIVE REPORT'!K30</f>
        <v>164</v>
      </c>
      <c r="L30" s="65">
        <f>'WEEKLY COMPETITIVE REPORT'!L30</f>
        <v>111.9047619047619</v>
      </c>
      <c r="M30" s="15">
        <f t="shared" si="3"/>
        <v>204.18353576248313</v>
      </c>
      <c r="N30" s="38">
        <f>'WEEKLY COMPETITIVE REPORT'!N30</f>
        <v>10</v>
      </c>
      <c r="O30" s="15">
        <f>'WEEKLY COMPETITIVE REPORT'!O30/X4</f>
        <v>3085.02024291498</v>
      </c>
      <c r="P30" s="15">
        <f>'WEEKLY COMPETITIVE REPORT'!P30/X17</f>
        <v>0.2336458018344925</v>
      </c>
      <c r="Q30" s="23">
        <f>'WEEKLY COMPETITIVE REPORT'!Q30</f>
        <v>559</v>
      </c>
      <c r="R30" s="23">
        <f>'WEEKLY COMPETITIVE REPORT'!R30</f>
        <v>609</v>
      </c>
      <c r="S30" s="65">
        <f>'WEEKLY COMPETITIVE REPORT'!S30</f>
        <v>-1.3805004314063893</v>
      </c>
      <c r="T30" s="15">
        <f>'WEEKLY COMPETITIVE REPORT'!T30/X4</f>
        <v>173879.89203778678</v>
      </c>
      <c r="U30" s="15">
        <f t="shared" si="4"/>
        <v>308.502024291498</v>
      </c>
      <c r="V30" s="26">
        <f t="shared" si="5"/>
        <v>176964.91228070177</v>
      </c>
      <c r="W30" s="23">
        <f>'WEEKLY COMPETITIVE REPORT'!W30</f>
        <v>30771</v>
      </c>
      <c r="X30" s="57">
        <f>'WEEKLY COMPETITIVE REPORT'!X30</f>
        <v>31330</v>
      </c>
    </row>
    <row r="31" spans="1:24" ht="12.75">
      <c r="A31" s="51">
        <v>18</v>
      </c>
      <c r="B31" s="4">
        <f>'WEEKLY COMPETITIVE REPORT'!B31</f>
        <v>13</v>
      </c>
      <c r="C31" s="4" t="str">
        <f>'WEEKLY COMPETITIVE REPORT'!C31</f>
        <v>GAMER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3</v>
      </c>
      <c r="G31" s="38">
        <f>'WEEKLY COMPETITIVE REPORT'!G31</f>
        <v>6</v>
      </c>
      <c r="H31" s="15">
        <f>'WEEKLY COMPETITIVE REPORT'!H31/X4</f>
        <v>1781.3765182186235</v>
      </c>
      <c r="I31" s="15">
        <f>'WEEKLY COMPETITIVE REPORT'!I31/X17</f>
        <v>0.2297147464973289</v>
      </c>
      <c r="J31" s="23">
        <f>'WEEKLY COMPETITIVE REPORT'!J31</f>
        <v>289</v>
      </c>
      <c r="K31" s="23">
        <f>'WEEKLY COMPETITIVE REPORT'!K31</f>
        <v>479</v>
      </c>
      <c r="L31" s="65">
        <f>'WEEKLY COMPETITIVE REPORT'!L31</f>
        <v>-42.079859587538394</v>
      </c>
      <c r="M31" s="15">
        <f t="shared" si="3"/>
        <v>296.89608636977056</v>
      </c>
      <c r="N31" s="38">
        <f>'WEEKLY COMPETITIVE REPORT'!N31</f>
        <v>6</v>
      </c>
      <c r="O31" s="15">
        <f>'WEEKLY COMPETITIVE REPORT'!O31/X4</f>
        <v>2785.425101214575</v>
      </c>
      <c r="P31" s="15">
        <f>'WEEKLY COMPETITIVE REPORT'!P31/X17</f>
        <v>0.3399858885193025</v>
      </c>
      <c r="Q31" s="23">
        <f>'WEEKLY COMPETITIVE REPORT'!Q31</f>
        <v>497</v>
      </c>
      <c r="R31" s="23">
        <f>'WEEKLY COMPETITIVE REPORT'!R31</f>
        <v>745</v>
      </c>
      <c r="S31" s="65">
        <f>'WEEKLY COMPETITIVE REPORT'!S31</f>
        <v>-38.80818262674177</v>
      </c>
      <c r="T31" s="15">
        <f>'WEEKLY COMPETITIVE REPORT'!T31/X4</f>
        <v>17363.02294197031</v>
      </c>
      <c r="U31" s="15">
        <f t="shared" si="4"/>
        <v>464.2375168690958</v>
      </c>
      <c r="V31" s="26">
        <f t="shared" si="5"/>
        <v>20148.448043184886</v>
      </c>
      <c r="W31" s="23">
        <f>'WEEKLY COMPETITIVE REPORT'!W31</f>
        <v>2853</v>
      </c>
      <c r="X31" s="57">
        <f>'WEEKLY COMPETITIVE REPORT'!X31</f>
        <v>3350</v>
      </c>
    </row>
    <row r="32" spans="1:24" ht="12.75">
      <c r="A32" s="51">
        <v>19</v>
      </c>
      <c r="B32" s="4">
        <f>'WEEKLY COMPETITIVE REPORT'!B32</f>
        <v>15</v>
      </c>
      <c r="C32" s="4" t="str">
        <f>'WEEKLY COMPETITIVE REPORT'!C32</f>
        <v>A SERIOUS MAN</v>
      </c>
      <c r="D32" s="4" t="str">
        <f>'WEEKLY COMPETITIVE REPORT'!D32</f>
        <v>INDEP</v>
      </c>
      <c r="E32" s="4" t="str">
        <f>'WEEKLY COMPETITIVE REPORT'!E32</f>
        <v>Cinemania</v>
      </c>
      <c r="F32" s="38">
        <f>'WEEKLY COMPETITIVE REPORT'!F32</f>
        <v>3</v>
      </c>
      <c r="G32" s="38">
        <f>'WEEKLY COMPETITIVE REPORT'!G32</f>
        <v>1</v>
      </c>
      <c r="H32" s="15">
        <f>'WEEKLY COMPETITIVE REPORT'!H32/X4</f>
        <v>1067.476383265857</v>
      </c>
      <c r="I32" s="15">
        <f>'WEEKLY COMPETITIVE REPORT'!I32/X17</f>
        <v>0.13577260356818868</v>
      </c>
      <c r="J32" s="23">
        <f>'WEEKLY COMPETITIVE REPORT'!J32</f>
        <v>155</v>
      </c>
      <c r="K32" s="23">
        <f>'WEEKLY COMPETITIVE REPORT'!K32</f>
        <v>267</v>
      </c>
      <c r="L32" s="65">
        <f>'WEEKLY COMPETITIVE REPORT'!L32</f>
        <v>-41.27691165553081</v>
      </c>
      <c r="M32" s="15">
        <f t="shared" si="3"/>
        <v>1067.476383265857</v>
      </c>
      <c r="N32" s="38">
        <f>'WEEKLY COMPETITIVE REPORT'!N32</f>
        <v>1</v>
      </c>
      <c r="O32" s="15">
        <f>'WEEKLY COMPETITIVE REPORT'!O32/X4</f>
        <v>1808.3670715249664</v>
      </c>
      <c r="P32" s="15">
        <f>'WEEKLY COMPETITIVE REPORT'!P32/X17</f>
        <v>0.22447333938111078</v>
      </c>
      <c r="Q32" s="23">
        <f>'WEEKLY COMPETITIVE REPORT'!Q32</f>
        <v>277</v>
      </c>
      <c r="R32" s="23">
        <f>'WEEKLY COMPETITIVE REPORT'!R32</f>
        <v>464</v>
      </c>
      <c r="S32" s="65">
        <f>'WEEKLY COMPETITIVE REPORT'!S32</f>
        <v>-39.82936686124832</v>
      </c>
      <c r="T32" s="15">
        <f>'WEEKLY COMPETITIVE REPORT'!T32/X4</f>
        <v>6418.353576248313</v>
      </c>
      <c r="U32" s="15">
        <f t="shared" si="4"/>
        <v>1808.3670715249664</v>
      </c>
      <c r="V32" s="26">
        <f t="shared" si="5"/>
        <v>8226.72064777328</v>
      </c>
      <c r="W32" s="23">
        <f>'WEEKLY COMPETITIVE REPORT'!W32</f>
        <v>975</v>
      </c>
      <c r="X32" s="57">
        <f>'WEEKLY COMPETITIVE REPORT'!X32</f>
        <v>1252</v>
      </c>
    </row>
    <row r="33" spans="1:24" ht="13.5" thickBot="1">
      <c r="A33" s="51">
        <v>20</v>
      </c>
      <c r="B33" s="4">
        <f>'WEEKLY COMPETITIVE REPORT'!B33</f>
        <v>16</v>
      </c>
      <c r="C33" s="4" t="str">
        <f>'WEEKLY COMPETITIVE REPORT'!C33</f>
        <v>O'HORTON</v>
      </c>
      <c r="D33" s="4" t="str">
        <f>'WEEKLY COMPETITIVE REPORT'!D33</f>
        <v>INDEP</v>
      </c>
      <c r="E33" s="4" t="str">
        <f>'WEEKLY COMPETITIVE REPORT'!E33</f>
        <v>Cinemania</v>
      </c>
      <c r="F33" s="38">
        <f>'WEEKLY COMPETITIVE REPORT'!F33</f>
        <v>3</v>
      </c>
      <c r="G33" s="38">
        <f>'WEEKLY COMPETITIVE REPORT'!G33</f>
        <v>1</v>
      </c>
      <c r="H33" s="15">
        <f>'WEEKLY COMPETITIVE REPORT'!H33/X4</f>
        <v>643.7246963562753</v>
      </c>
      <c r="I33" s="15">
        <f>'WEEKLY COMPETITIVE REPORT'!I33/X17</f>
        <v>0.04566071968551557</v>
      </c>
      <c r="J33" s="23">
        <f>'WEEKLY COMPETITIVE REPORT'!J33</f>
        <v>101</v>
      </c>
      <c r="K33" s="23">
        <f>'WEEKLY COMPETITIVE REPORT'!K33</f>
        <v>102</v>
      </c>
      <c r="L33" s="65">
        <f>'WEEKLY COMPETITIVE REPORT'!L33</f>
        <v>5.298013245033118</v>
      </c>
      <c r="M33" s="15">
        <f t="shared" si="3"/>
        <v>643.7246963562753</v>
      </c>
      <c r="N33" s="38">
        <f>'WEEKLY COMPETITIVE REPORT'!N33</f>
        <v>1</v>
      </c>
      <c r="O33" s="15">
        <f>'WEEKLY COMPETITIVE REPORT'!O33/X4</f>
        <v>1064.7773279352227</v>
      </c>
      <c r="P33" s="15">
        <f>'WEEKLY COMPETITIVE REPORT'!P33/X17</f>
        <v>0.0898094950105836</v>
      </c>
      <c r="Q33" s="23">
        <f>'WEEKLY COMPETITIVE REPORT'!Q33</f>
        <v>173</v>
      </c>
      <c r="R33" s="23">
        <f>'WEEKLY COMPETITIVE REPORT'!R33</f>
        <v>206</v>
      </c>
      <c r="S33" s="65">
        <f>'WEEKLY COMPETITIVE REPORT'!S33</f>
        <v>-11.447811447811446</v>
      </c>
      <c r="T33" s="15">
        <f>'WEEKLY COMPETITIVE REPORT'!T33/X4</f>
        <v>5609.986504723347</v>
      </c>
      <c r="U33" s="15">
        <f t="shared" si="4"/>
        <v>1064.7773279352227</v>
      </c>
      <c r="V33" s="26">
        <f t="shared" si="5"/>
        <v>6674.763832658569</v>
      </c>
      <c r="W33" s="23">
        <f>'WEEKLY COMPETITIVE REPORT'!W33</f>
        <v>1720</v>
      </c>
      <c r="X33" s="57">
        <f>'WEEKLY COMPETITIVE REPORT'!X33</f>
        <v>1893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141</v>
      </c>
      <c r="H34" s="33">
        <f>SUM(H14:H33)</f>
        <v>277144.3994601889</v>
      </c>
      <c r="I34" s="32">
        <f>SUM(I14:I33)</f>
        <v>163619.01563321904</v>
      </c>
      <c r="J34" s="32">
        <f>SUM(J14:J33)</f>
        <v>43100</v>
      </c>
      <c r="K34" s="32">
        <f>SUM(K14:K33)</f>
        <v>27418</v>
      </c>
      <c r="L34" s="65">
        <f>'WEEKLY COMPETITIVE REPORT'!L34</f>
        <v>57.38272778131156</v>
      </c>
      <c r="M34" s="33">
        <f>H34/G34</f>
        <v>1965.5631167389286</v>
      </c>
      <c r="N34" s="41">
        <f>'WEEKLY COMPETITIVE REPORT'!N34</f>
        <v>141</v>
      </c>
      <c r="O34" s="32">
        <f>SUM(O14:O33)</f>
        <v>458055.330634278</v>
      </c>
      <c r="P34" s="32">
        <f>SUM(P14:P33)</f>
        <v>266866.5431512185</v>
      </c>
      <c r="Q34" s="32">
        <f>SUM(Q14:Q33)</f>
        <v>76798</v>
      </c>
      <c r="R34" s="32">
        <f>SUM(R14:R33)</f>
        <v>47702</v>
      </c>
      <c r="S34" s="66">
        <f>O34/P34-100%</f>
        <v>0.7164209691685608</v>
      </c>
      <c r="T34" s="32">
        <f>SUM(T14:T33)</f>
        <v>3214882.998511724</v>
      </c>
      <c r="U34" s="33">
        <f>O34/N34</f>
        <v>3248.6193662005535</v>
      </c>
      <c r="V34" s="32">
        <f>SUM(V14:V33)</f>
        <v>3672938.3291460015</v>
      </c>
      <c r="W34" s="32">
        <f>SUM(W14:W33)</f>
        <v>501022</v>
      </c>
      <c r="X34" s="36">
        <f>SUM(X14:X33)</f>
        <v>577820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2010-02-25T13:36:08Z</dcterms:modified>
  <cp:category/>
  <cp:version/>
  <cp:contentType/>
  <cp:contentStatus/>
</cp:coreProperties>
</file>