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8075" windowHeight="98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<sst xmlns="http://schemas.openxmlformats.org/spreadsheetml/2006/main" count="226" uniqueCount="73">
  <si>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</si>
  <si>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</si>
  <si>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</si>
  <si>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</si>
  <si>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</si>
  <si>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</si>
  <si>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</si>
  <si>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</si>
  <si>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</si>
  <si>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</si>
  <si>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</si>
  <si>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</si>
  <si>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</si>
  <si>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</si>
  <si>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</si>
  <si>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</si>
  <si>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</si>
  <si>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</si>
  <si>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</si>
  <si>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</si>
  <si>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</si>
  <si>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</si>
  <si>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</si>
  <si>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</si>
  <si>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</si>
  <si>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</si>
  <si>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</si>
  <si>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</si>
  <si>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</si>
  <si>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</si>
  <si>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</si>
  <si>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</si>
  <si>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</si>
  <si>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</si>
  <si>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</si>
  <si>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</si>
  <si>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</si>
  <si>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</si>
  <si>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</si>
  <si>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</si>
  <si>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</si>
  <si>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</si>
  <si>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</si>
  <si>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</si>
  <si>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</si>
  <si>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</si>
  <si>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</si>
  <si>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</si>
  <si>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</si>
  <si>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</si>
  <si>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</si>
  <si>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</si>
  <si>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</si>
  <si>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SHUTTER ISLAND</t>
  </si>
  <si>
    <t>New</t>
  </si>
  <si>
    <t>BOUNTY HUNTER</t>
  </si>
  <si>
    <t>HOW TO TRAIN YOUR DRAGON</t>
  </si>
  <si>
    <t>REMEMBER ME</t>
  </si>
  <si>
    <t>SHE'S OUT OF MY LEAGUE</t>
  </si>
  <si>
    <t>CLASH OF THE TITANS</t>
  </si>
  <si>
    <t>ANTICHRIST</t>
  </si>
  <si>
    <t>WHEN IN ROME</t>
  </si>
  <si>
    <t>NA PUTU</t>
  </si>
  <si>
    <t>IRON MAN 2</t>
  </si>
  <si>
    <t>VERONIKA DECIDES TO DIE</t>
  </si>
  <si>
    <t>Kolosej</t>
  </si>
  <si>
    <t>BACK UP PLAN</t>
  </si>
  <si>
    <t>14 - May</t>
  </si>
  <si>
    <t>16 - May</t>
  </si>
  <si>
    <t>13 - May</t>
  </si>
  <si>
    <t>19 - May</t>
  </si>
  <si>
    <t>KATALIN VARGA</t>
  </si>
  <si>
    <t>ROBIN HOOD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</si>
</sst>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67</v>
      </c>
      <c r="K4" s="21"/>
      <c r="L4" s="86" t="s">
        <v>68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0.8075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69</v>
      </c>
      <c r="K5" s="8"/>
      <c r="L5" s="87" t="s">
        <v>70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40318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46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54</v>
      </c>
      <c r="C14" s="4" t="s">
        <v>72</v>
      </c>
      <c r="D14" s="16" t="s">
        <v>50</v>
      </c>
      <c r="E14" s="16" t="s">
        <v>36</v>
      </c>
      <c r="F14" s="38">
        <v>1</v>
      </c>
      <c r="G14" s="38">
        <v>15</v>
      </c>
      <c r="H14" s="25">
        <v>93977</v>
      </c>
      <c r="I14" s="25"/>
      <c r="J14" s="82">
        <v>19005</v>
      </c>
      <c r="K14" s="82"/>
      <c r="L14" s="65"/>
      <c r="M14" s="15">
        <f>H14/G14</f>
        <v>6265.133333333333</v>
      </c>
      <c r="N14" s="38">
        <v>15</v>
      </c>
      <c r="O14" s="23">
        <v>131973</v>
      </c>
      <c r="P14" s="23"/>
      <c r="Q14" s="23">
        <v>28198</v>
      </c>
      <c r="R14" s="23"/>
      <c r="S14" s="65"/>
      <c r="T14" s="76">
        <v>8649</v>
      </c>
      <c r="U14" s="15">
        <f>O14/N14</f>
        <v>8798.2</v>
      </c>
      <c r="V14" s="76">
        <f>SUM(T14,O14)</f>
        <v>140622</v>
      </c>
      <c r="W14" s="76">
        <v>2951</v>
      </c>
      <c r="X14" s="77">
        <f>SUM(W14,Q14)</f>
        <v>31149</v>
      </c>
    </row>
    <row r="15" spans="1:24" ht="12.75">
      <c r="A15" s="73">
        <v>2</v>
      </c>
      <c r="B15" s="73">
        <v>1</v>
      </c>
      <c r="C15" s="4" t="s">
        <v>66</v>
      </c>
      <c r="D15" s="16" t="s">
        <v>52</v>
      </c>
      <c r="E15" s="16" t="s">
        <v>42</v>
      </c>
      <c r="F15" s="38">
        <v>2</v>
      </c>
      <c r="G15" s="38">
        <v>7</v>
      </c>
      <c r="H15" s="25">
        <v>20847</v>
      </c>
      <c r="I15" s="25">
        <v>25647</v>
      </c>
      <c r="J15" s="93">
        <v>4406</v>
      </c>
      <c r="K15" s="93">
        <v>5363</v>
      </c>
      <c r="L15" s="65">
        <f>(H15/I15*100)-100</f>
        <v>-18.715639256053336</v>
      </c>
      <c r="M15" s="15">
        <f>H15/G15</f>
        <v>2978.1428571428573</v>
      </c>
      <c r="N15" s="39">
        <v>7</v>
      </c>
      <c r="O15" s="15">
        <v>27441</v>
      </c>
      <c r="P15" s="15">
        <v>36991</v>
      </c>
      <c r="Q15" s="15">
        <v>6170</v>
      </c>
      <c r="R15" s="15">
        <v>8438</v>
      </c>
      <c r="S15" s="65">
        <f>(O15/P15*100)-100</f>
        <v>-25.817090643670085</v>
      </c>
      <c r="T15" s="76">
        <v>38485</v>
      </c>
      <c r="U15" s="15">
        <f>O15/N15</f>
        <v>3920.1428571428573</v>
      </c>
      <c r="V15" s="76">
        <f>SUM(T15,O15)</f>
        <v>65926</v>
      </c>
      <c r="W15" s="76">
        <v>8838</v>
      </c>
      <c r="X15" s="77">
        <f>SUM(W15,Q15)</f>
        <v>15008</v>
      </c>
    </row>
    <row r="16" spans="1:24" ht="12.75">
      <c r="A16" s="73">
        <v>3</v>
      </c>
      <c r="B16" s="73">
        <v>4</v>
      </c>
      <c r="C16" s="4" t="s">
        <v>56</v>
      </c>
      <c r="D16" s="16" t="s">
        <v>51</v>
      </c>
      <c r="E16" s="16" t="s">
        <v>36</v>
      </c>
      <c r="F16" s="38">
        <v>7</v>
      </c>
      <c r="G16" s="38">
        <v>14</v>
      </c>
      <c r="H16" s="15">
        <v>18941</v>
      </c>
      <c r="I16" s="15">
        <v>12715</v>
      </c>
      <c r="J16" s="89">
        <v>3680</v>
      </c>
      <c r="K16" s="89">
        <v>2543</v>
      </c>
      <c r="L16" s="65">
        <f>(H16/I16*100)-100</f>
        <v>48.965788438851746</v>
      </c>
      <c r="M16" s="15">
        <f>H16/G16</f>
        <v>1352.9285714285713</v>
      </c>
      <c r="N16" s="74">
        <v>14</v>
      </c>
      <c r="O16" s="23">
        <v>21543</v>
      </c>
      <c r="P16" s="23">
        <v>16011</v>
      </c>
      <c r="Q16" s="23">
        <v>4330</v>
      </c>
      <c r="R16" s="23">
        <v>3335</v>
      </c>
      <c r="S16" s="65">
        <f>(O16/P16*100)-100</f>
        <v>34.55124601836238</v>
      </c>
      <c r="T16" s="76">
        <v>230177</v>
      </c>
      <c r="U16" s="15">
        <f>O16/N16</f>
        <v>1538.7857142857142</v>
      </c>
      <c r="V16" s="76">
        <f>SUM(T16,O16)</f>
        <v>251720</v>
      </c>
      <c r="W16" s="76">
        <v>47522</v>
      </c>
      <c r="X16" s="77">
        <f>SUM(W16,Q16)</f>
        <v>51852</v>
      </c>
    </row>
    <row r="17" spans="1:24" ht="12.75">
      <c r="A17" s="73">
        <v>4</v>
      </c>
      <c r="B17" s="73">
        <v>2</v>
      </c>
      <c r="C17" s="4" t="s">
        <v>59</v>
      </c>
      <c r="D17" s="16" t="s">
        <v>43</v>
      </c>
      <c r="E17" s="16" t="s">
        <v>44</v>
      </c>
      <c r="F17" s="38">
        <v>4</v>
      </c>
      <c r="G17" s="38">
        <v>15</v>
      </c>
      <c r="H17" s="15">
        <v>11857</v>
      </c>
      <c r="I17" s="15">
        <v>20197</v>
      </c>
      <c r="J17" s="15">
        <v>2197</v>
      </c>
      <c r="K17" s="15">
        <v>3639</v>
      </c>
      <c r="L17" s="65">
        <f>(H17/I17*100)-100</f>
        <v>-41.29326137545179</v>
      </c>
      <c r="M17" s="15">
        <f>H17/G17</f>
        <v>790.4666666666667</v>
      </c>
      <c r="N17" s="39">
        <v>15</v>
      </c>
      <c r="O17" s="15">
        <v>15425</v>
      </c>
      <c r="P17" s="15">
        <v>28547</v>
      </c>
      <c r="Q17" s="15">
        <v>3006</v>
      </c>
      <c r="R17" s="15">
        <v>5534</v>
      </c>
      <c r="S17" s="65">
        <f>(O17/P17*100)-100</f>
        <v>-45.96630118751533</v>
      </c>
      <c r="T17" s="76">
        <v>154941</v>
      </c>
      <c r="U17" s="15">
        <f>O17/N17</f>
        <v>1028.3333333333333</v>
      </c>
      <c r="V17" s="76">
        <f>SUM(T17,O17)</f>
        <v>170366</v>
      </c>
      <c r="W17" s="76">
        <v>30790</v>
      </c>
      <c r="X17" s="77">
        <f>SUM(W17,Q17)</f>
        <v>33796</v>
      </c>
    </row>
    <row r="18" spans="1:24" ht="13.5" customHeight="1">
      <c r="A18" s="73">
        <v>5</v>
      </c>
      <c r="B18" s="73">
        <v>3</v>
      </c>
      <c r="C18" s="4" t="s">
        <v>63</v>
      </c>
      <c r="D18" s="16" t="s">
        <v>51</v>
      </c>
      <c r="E18" s="16" t="s">
        <v>36</v>
      </c>
      <c r="F18" s="38">
        <v>3</v>
      </c>
      <c r="G18" s="38">
        <v>6</v>
      </c>
      <c r="H18" s="15">
        <v>11641</v>
      </c>
      <c r="I18" s="15">
        <v>19560</v>
      </c>
      <c r="J18" s="25">
        <v>2412</v>
      </c>
      <c r="K18" s="25">
        <v>3998</v>
      </c>
      <c r="L18" s="65">
        <f>(H18/I18*100)-100</f>
        <v>-40.485685071574636</v>
      </c>
      <c r="M18" s="15">
        <f>H18/G18</f>
        <v>1940.1666666666667</v>
      </c>
      <c r="N18" s="39">
        <v>6</v>
      </c>
      <c r="O18" s="15">
        <v>15325</v>
      </c>
      <c r="P18" s="15">
        <v>26704</v>
      </c>
      <c r="Q18" s="15">
        <v>3287</v>
      </c>
      <c r="R18" s="15">
        <v>5752</v>
      </c>
      <c r="S18" s="65">
        <f>(O18/P18*100)-100</f>
        <v>-42.611593768723786</v>
      </c>
      <c r="T18" s="76">
        <v>68146</v>
      </c>
      <c r="U18" s="15">
        <f>O18/N18</f>
        <v>2554.1666666666665</v>
      </c>
      <c r="V18" s="76">
        <f>SUM(T18,O18)</f>
        <v>83471</v>
      </c>
      <c r="W18" s="76">
        <v>14845</v>
      </c>
      <c r="X18" s="77">
        <f>SUM(W18,Q18)</f>
        <v>18132</v>
      </c>
    </row>
    <row r="19" spans="1:24" ht="12.75">
      <c r="A19" s="73">
        <v>6</v>
      </c>
      <c r="B19" s="73">
        <v>5</v>
      </c>
      <c r="C19" s="4" t="s">
        <v>61</v>
      </c>
      <c r="D19" s="16" t="s">
        <v>48</v>
      </c>
      <c r="E19" s="16" t="s">
        <v>49</v>
      </c>
      <c r="F19" s="38">
        <v>4</v>
      </c>
      <c r="G19" s="38">
        <v>6</v>
      </c>
      <c r="H19" s="15">
        <v>8422</v>
      </c>
      <c r="I19" s="15">
        <v>9434</v>
      </c>
      <c r="J19" s="15">
        <v>1806</v>
      </c>
      <c r="K19" s="15">
        <v>2003</v>
      </c>
      <c r="L19" s="65">
        <f>(H19/I19*100)-100</f>
        <v>-10.727157091371637</v>
      </c>
      <c r="M19" s="15">
        <f>H19/G19</f>
        <v>1403.6666666666667</v>
      </c>
      <c r="N19" s="74">
        <v>6</v>
      </c>
      <c r="O19" s="23">
        <v>11439</v>
      </c>
      <c r="P19" s="23">
        <v>12976</v>
      </c>
      <c r="Q19" s="23">
        <v>2630</v>
      </c>
      <c r="R19" s="23">
        <v>2983</v>
      </c>
      <c r="S19" s="65">
        <f>(O19/P19*100)-100</f>
        <v>-11.84494451294698</v>
      </c>
      <c r="T19" s="76">
        <v>50613</v>
      </c>
      <c r="U19" s="15">
        <f>O19/N19</f>
        <v>1906.5</v>
      </c>
      <c r="V19" s="76">
        <f>SUM(T19,O19)</f>
        <v>62052</v>
      </c>
      <c r="W19" s="76">
        <v>11808</v>
      </c>
      <c r="X19" s="77">
        <f>SUM(W19,Q19)</f>
        <v>14438</v>
      </c>
    </row>
    <row r="20" spans="1:24" ht="12.75">
      <c r="A20" s="73">
        <v>7</v>
      </c>
      <c r="B20" s="73">
        <v>6</v>
      </c>
      <c r="C20" s="4" t="s">
        <v>58</v>
      </c>
      <c r="D20" s="16" t="s">
        <v>51</v>
      </c>
      <c r="E20" s="16" t="s">
        <v>36</v>
      </c>
      <c r="F20" s="38">
        <v>5</v>
      </c>
      <c r="G20" s="38">
        <v>8</v>
      </c>
      <c r="H20" s="15">
        <v>8418</v>
      </c>
      <c r="I20" s="15">
        <v>8574</v>
      </c>
      <c r="J20" s="15">
        <v>1840</v>
      </c>
      <c r="K20" s="15">
        <v>1853</v>
      </c>
      <c r="L20" s="65">
        <f>(H20/I20*100)-100</f>
        <v>-1.8194541637508763</v>
      </c>
      <c r="M20" s="15">
        <f>H20/G20</f>
        <v>1052.25</v>
      </c>
      <c r="N20" s="74">
        <v>8</v>
      </c>
      <c r="O20" s="15">
        <v>10333</v>
      </c>
      <c r="P20" s="15">
        <v>11196</v>
      </c>
      <c r="Q20" s="15">
        <v>2365</v>
      </c>
      <c r="R20" s="15">
        <v>2571</v>
      </c>
      <c r="S20" s="65">
        <f>(O20/P20*100)-100</f>
        <v>-7.708110039299754</v>
      </c>
      <c r="T20" s="76">
        <v>91245</v>
      </c>
      <c r="U20" s="15">
        <f>O20/N20</f>
        <v>1291.625</v>
      </c>
      <c r="V20" s="76">
        <f>SUM(T20,O20)</f>
        <v>101578</v>
      </c>
      <c r="W20" s="76">
        <v>21507</v>
      </c>
      <c r="X20" s="77">
        <f>SUM(W20,Q20)</f>
        <v>23872</v>
      </c>
    </row>
    <row r="21" spans="1:24" ht="12.75">
      <c r="A21" s="73">
        <v>8</v>
      </c>
      <c r="B21" s="73">
        <v>8</v>
      </c>
      <c r="C21" s="4" t="s">
        <v>55</v>
      </c>
      <c r="D21" s="16" t="s">
        <v>52</v>
      </c>
      <c r="E21" s="16" t="s">
        <v>42</v>
      </c>
      <c r="F21" s="38">
        <v>7</v>
      </c>
      <c r="G21" s="38">
        <v>9</v>
      </c>
      <c r="H21" s="15">
        <v>2241</v>
      </c>
      <c r="I21" s="15">
        <v>2833</v>
      </c>
      <c r="J21" s="15">
        <v>472</v>
      </c>
      <c r="K21" s="15">
        <v>616</v>
      </c>
      <c r="L21" s="65">
        <f>(H21/I21*100)-100</f>
        <v>-20.89657606777267</v>
      </c>
      <c r="M21" s="15">
        <f>H21/G21</f>
        <v>249</v>
      </c>
      <c r="N21" s="74">
        <v>9</v>
      </c>
      <c r="O21" s="15">
        <v>2816</v>
      </c>
      <c r="P21" s="15">
        <v>3866</v>
      </c>
      <c r="Q21" s="15">
        <v>613</v>
      </c>
      <c r="R21" s="15">
        <v>886</v>
      </c>
      <c r="S21" s="65">
        <f>(O21/P21*100)-100</f>
        <v>-27.159855147439217</v>
      </c>
      <c r="T21" s="76">
        <v>156347</v>
      </c>
      <c r="U21" s="15">
        <f>O21/N21</f>
        <v>312.8888888888889</v>
      </c>
      <c r="V21" s="76">
        <f>SUM(T21,O21)</f>
        <v>159163</v>
      </c>
      <c r="W21" s="76">
        <v>35604</v>
      </c>
      <c r="X21" s="77">
        <f>SUM(W21,Q21)</f>
        <v>36217</v>
      </c>
    </row>
    <row r="22" spans="1:24" ht="12.75">
      <c r="A22" s="73">
        <v>9</v>
      </c>
      <c r="B22" s="73">
        <v>7</v>
      </c>
      <c r="C22" s="4" t="s">
        <v>57</v>
      </c>
      <c r="D22" s="16" t="s">
        <v>45</v>
      </c>
      <c r="E22" s="16" t="s">
        <v>44</v>
      </c>
      <c r="F22" s="38">
        <v>5</v>
      </c>
      <c r="G22" s="38">
        <v>6</v>
      </c>
      <c r="H22" s="25">
        <v>1612</v>
      </c>
      <c r="I22" s="25">
        <v>4376</v>
      </c>
      <c r="J22" s="25">
        <v>346</v>
      </c>
      <c r="K22" s="25">
        <v>920</v>
      </c>
      <c r="L22" s="65">
        <f>(H22/I22*100)-100</f>
        <v>-63.16270566727605</v>
      </c>
      <c r="M22" s="15">
        <f>H22/G22</f>
        <v>268.6666666666667</v>
      </c>
      <c r="N22" s="74">
        <v>6</v>
      </c>
      <c r="O22" s="15">
        <v>2358</v>
      </c>
      <c r="P22" s="15">
        <v>6638</v>
      </c>
      <c r="Q22" s="15">
        <v>532</v>
      </c>
      <c r="R22" s="15">
        <v>1524</v>
      </c>
      <c r="S22" s="65">
        <f>(O22/P22*100)-100</f>
        <v>-64.47725218439288</v>
      </c>
      <c r="T22" s="76">
        <v>45788</v>
      </c>
      <c r="U22" s="15">
        <f>O22/N22</f>
        <v>393</v>
      </c>
      <c r="V22" s="76">
        <f>SUM(T22,O22)</f>
        <v>48146</v>
      </c>
      <c r="W22" s="76">
        <v>10905</v>
      </c>
      <c r="X22" s="77">
        <f>SUM(W22,Q22)</f>
        <v>11437</v>
      </c>
    </row>
    <row r="23" spans="1:24" ht="12.75">
      <c r="A23" s="73">
        <v>10</v>
      </c>
      <c r="B23" s="73">
        <v>9</v>
      </c>
      <c r="C23" s="4" t="s">
        <v>53</v>
      </c>
      <c r="D23" s="16" t="s">
        <v>51</v>
      </c>
      <c r="E23" s="16" t="s">
        <v>36</v>
      </c>
      <c r="F23" s="38">
        <v>10</v>
      </c>
      <c r="G23" s="38">
        <v>5</v>
      </c>
      <c r="H23" s="82">
        <v>1664</v>
      </c>
      <c r="I23" s="82">
        <v>1831</v>
      </c>
      <c r="J23" s="91">
        <v>309</v>
      </c>
      <c r="K23" s="91">
        <v>336</v>
      </c>
      <c r="L23" s="65">
        <f>(H23/I23*100)-100</f>
        <v>-9.120699071545602</v>
      </c>
      <c r="M23" s="15">
        <f>H23/G23</f>
        <v>332.8</v>
      </c>
      <c r="N23" s="74">
        <v>5</v>
      </c>
      <c r="O23" s="15">
        <v>2220</v>
      </c>
      <c r="P23" s="15">
        <v>2547</v>
      </c>
      <c r="Q23" s="15">
        <v>422</v>
      </c>
      <c r="R23" s="15">
        <v>481</v>
      </c>
      <c r="S23" s="65">
        <f>(O23/P23*100)-100</f>
        <v>-12.83863368669023</v>
      </c>
      <c r="T23" s="76">
        <v>143801</v>
      </c>
      <c r="U23" s="15">
        <f>O23/N23</f>
        <v>444</v>
      </c>
      <c r="V23" s="76">
        <f>SUM(T23,O23)</f>
        <v>146021</v>
      </c>
      <c r="W23" s="78">
        <v>30676</v>
      </c>
      <c r="X23" s="77">
        <f>SUM(W23,Q23)</f>
        <v>31098</v>
      </c>
    </row>
    <row r="24" spans="1:24" ht="12.75">
      <c r="A24" s="73">
        <v>11</v>
      </c>
      <c r="B24" s="73">
        <v>10</v>
      </c>
      <c r="C24" s="4" t="s">
        <v>62</v>
      </c>
      <c r="D24" s="16" t="s">
        <v>45</v>
      </c>
      <c r="E24" s="16" t="s">
        <v>42</v>
      </c>
      <c r="F24" s="38">
        <v>3</v>
      </c>
      <c r="G24" s="38">
        <v>2</v>
      </c>
      <c r="H24" s="25">
        <v>1100</v>
      </c>
      <c r="I24" s="25">
        <v>1149</v>
      </c>
      <c r="J24" s="76">
        <v>216</v>
      </c>
      <c r="K24" s="76">
        <v>232</v>
      </c>
      <c r="L24" s="65">
        <f>(H24/I24*100)-100</f>
        <v>-4.264577893820714</v>
      </c>
      <c r="M24" s="15">
        <f>H24/G24</f>
        <v>550</v>
      </c>
      <c r="N24" s="39">
        <v>2</v>
      </c>
      <c r="O24" s="15">
        <v>1533</v>
      </c>
      <c r="P24" s="15">
        <v>1819</v>
      </c>
      <c r="Q24" s="15">
        <v>313</v>
      </c>
      <c r="R24" s="15">
        <v>383</v>
      </c>
      <c r="S24" s="65">
        <f>(O24/P24*100)-100</f>
        <v>-15.722924683892245</v>
      </c>
      <c r="T24" s="76">
        <v>3525</v>
      </c>
      <c r="U24" s="15">
        <f>O24/N24</f>
        <v>766.5</v>
      </c>
      <c r="V24" s="76">
        <f>SUM(T24,O24)</f>
        <v>5058</v>
      </c>
      <c r="W24" s="78">
        <v>751</v>
      </c>
      <c r="X24" s="77">
        <f>SUM(W24,Q24)</f>
        <v>1064</v>
      </c>
    </row>
    <row r="25" spans="1:24" ht="12.75" customHeight="1">
      <c r="A25" s="52">
        <v>12</v>
      </c>
      <c r="B25" s="73">
        <v>11</v>
      </c>
      <c r="C25" s="4" t="s">
        <v>60</v>
      </c>
      <c r="D25" s="16" t="s">
        <v>45</v>
      </c>
      <c r="E25" s="16" t="s">
        <v>42</v>
      </c>
      <c r="F25" s="38">
        <v>4</v>
      </c>
      <c r="G25" s="38">
        <v>1</v>
      </c>
      <c r="H25" s="25">
        <v>511</v>
      </c>
      <c r="I25" s="25">
        <v>1090</v>
      </c>
      <c r="J25" s="82">
        <v>99</v>
      </c>
      <c r="K25" s="82">
        <v>212</v>
      </c>
      <c r="L25" s="65">
        <f>(H25/I25*100)-100</f>
        <v>-53.11926605504587</v>
      </c>
      <c r="M25" s="15">
        <f>H25/G25</f>
        <v>511</v>
      </c>
      <c r="N25" s="38">
        <v>1</v>
      </c>
      <c r="O25" s="23">
        <v>730</v>
      </c>
      <c r="P25" s="23">
        <v>1604</v>
      </c>
      <c r="Q25" s="82">
        <v>150</v>
      </c>
      <c r="R25" s="82">
        <v>326</v>
      </c>
      <c r="S25" s="65">
        <f>(O25/P25*100)-100</f>
        <v>-54.48877805486284</v>
      </c>
      <c r="T25" s="78">
        <v>8709</v>
      </c>
      <c r="U25" s="15">
        <f>O25/N25</f>
        <v>730</v>
      </c>
      <c r="V25" s="76">
        <f>SUM(T25,O25)</f>
        <v>9439</v>
      </c>
      <c r="W25" s="76">
        <v>1965</v>
      </c>
      <c r="X25" s="77">
        <f>SUM(W25,Q25)</f>
        <v>2115</v>
      </c>
    </row>
    <row r="26" spans="1:24" ht="12.75" customHeight="1">
      <c r="A26" s="73">
        <v>13</v>
      </c>
      <c r="B26" s="73" t="s">
        <v>54</v>
      </c>
      <c r="C26" s="4" t="s">
        <v>71</v>
      </c>
      <c r="D26" s="16" t="s">
        <v>45</v>
      </c>
      <c r="E26" s="16" t="s">
        <v>42</v>
      </c>
      <c r="F26" s="38">
        <v>1</v>
      </c>
      <c r="G26" s="38">
        <v>1</v>
      </c>
      <c r="H26" s="15">
        <v>499</v>
      </c>
      <c r="I26" s="15"/>
      <c r="J26" s="15">
        <v>107</v>
      </c>
      <c r="K26" s="15"/>
      <c r="L26" s="65"/>
      <c r="M26" s="15">
        <f>H26/G26</f>
        <v>499</v>
      </c>
      <c r="N26" s="74">
        <v>1</v>
      </c>
      <c r="O26" s="15">
        <v>701</v>
      </c>
      <c r="P26" s="15"/>
      <c r="Q26" s="15">
        <v>155</v>
      </c>
      <c r="R26" s="15"/>
      <c r="S26" s="65"/>
      <c r="T26" s="78">
        <v>46</v>
      </c>
      <c r="U26" s="15">
        <f>O26/N26</f>
        <v>701</v>
      </c>
      <c r="V26" s="76">
        <f>SUM(T26,O26)</f>
        <v>747</v>
      </c>
      <c r="W26" s="76">
        <v>75</v>
      </c>
      <c r="X26" s="77">
        <f>SUM(W26,Q26)</f>
        <v>230</v>
      </c>
    </row>
    <row r="27" spans="1:24" ht="12.75">
      <c r="A27" s="73">
        <v>14</v>
      </c>
      <c r="B27" s="73">
        <v>17</v>
      </c>
      <c r="C27" s="88" t="s">
        <v>64</v>
      </c>
      <c r="D27" s="16" t="s">
        <v>45</v>
      </c>
      <c r="E27" s="16" t="s">
        <v>65</v>
      </c>
      <c r="F27" s="38">
        <v>7</v>
      </c>
      <c r="G27" s="38">
        <v>1</v>
      </c>
      <c r="H27" s="25">
        <v>309</v>
      </c>
      <c r="I27" s="25">
        <v>290</v>
      </c>
      <c r="J27" s="15">
        <v>74</v>
      </c>
      <c r="K27" s="15">
        <v>58</v>
      </c>
      <c r="L27" s="65">
        <f>(H27/I27*100)-100</f>
        <v>6.551724137931032</v>
      </c>
      <c r="M27" s="15">
        <f>H27/G27</f>
        <v>309</v>
      </c>
      <c r="N27" s="38">
        <v>1</v>
      </c>
      <c r="O27" s="15">
        <v>439</v>
      </c>
      <c r="P27" s="15">
        <v>582</v>
      </c>
      <c r="Q27" s="15">
        <v>114</v>
      </c>
      <c r="R27" s="15">
        <v>121</v>
      </c>
      <c r="S27" s="65">
        <f>(O27/P27*100)-100</f>
        <v>-24.570446735395194</v>
      </c>
      <c r="T27" s="76">
        <v>15259</v>
      </c>
      <c r="U27" s="15">
        <f>O27/N27</f>
        <v>439</v>
      </c>
      <c r="V27" s="76">
        <f>SUM(T27,O27)</f>
        <v>15698</v>
      </c>
      <c r="W27" s="78">
        <v>3366</v>
      </c>
      <c r="X27" s="77">
        <f>SUM(W27,Q27)</f>
        <v>3480</v>
      </c>
    </row>
    <row r="28" spans="1:24" ht="12.75">
      <c r="A28" s="73">
        <v>15</v>
      </c>
      <c r="B28" s="73"/>
      <c r="C28" s="4"/>
      <c r="D28" s="16"/>
      <c r="E28" s="16"/>
      <c r="F28" s="38"/>
      <c r="G28" s="38"/>
      <c r="H28" s="25"/>
      <c r="I28" s="25"/>
      <c r="J28" s="15"/>
      <c r="K28" s="15"/>
      <c r="L28" s="65"/>
      <c r="M28" s="15"/>
      <c r="N28" s="74"/>
      <c r="O28" s="23"/>
      <c r="P28" s="23"/>
      <c r="Q28" s="23"/>
      <c r="R28" s="23"/>
      <c r="S28" s="65"/>
      <c r="T28" s="76"/>
      <c r="U28" s="15"/>
      <c r="V28" s="76"/>
      <c r="W28" s="78"/>
      <c r="X28" s="77"/>
    </row>
    <row r="29" spans="1:24" ht="12.75">
      <c r="A29" s="73">
        <v>16</v>
      </c>
      <c r="B29" s="52"/>
      <c r="C29" s="4"/>
      <c r="D29" s="16"/>
      <c r="E29" s="16"/>
      <c r="F29" s="38"/>
      <c r="G29" s="38"/>
      <c r="H29" s="25"/>
      <c r="I29" s="25"/>
      <c r="J29" s="25"/>
      <c r="K29" s="25"/>
      <c r="L29" s="65"/>
      <c r="M29" s="15"/>
      <c r="N29" s="39"/>
      <c r="O29" s="15"/>
      <c r="P29" s="15"/>
      <c r="Q29" s="15"/>
      <c r="R29" s="15"/>
      <c r="S29" s="65"/>
      <c r="T29" s="76"/>
      <c r="U29" s="15"/>
      <c r="V29" s="76"/>
      <c r="W29" s="76"/>
      <c r="X29" s="77"/>
    </row>
    <row r="30" spans="1:24" ht="12.75">
      <c r="A30" s="73">
        <v>17</v>
      </c>
      <c r="B30" s="73"/>
      <c r="C30" s="4"/>
      <c r="D30" s="16"/>
      <c r="E30" s="16"/>
      <c r="F30" s="38"/>
      <c r="G30" s="38"/>
      <c r="H30" s="25"/>
      <c r="I30" s="25"/>
      <c r="J30" s="23"/>
      <c r="K30" s="23"/>
      <c r="L30" s="65"/>
      <c r="M30" s="15"/>
      <c r="N30" s="74"/>
      <c r="O30" s="15"/>
      <c r="P30" s="15"/>
      <c r="Q30" s="15"/>
      <c r="R30" s="15"/>
      <c r="S30" s="65"/>
      <c r="T30" s="92"/>
      <c r="U30" s="15"/>
      <c r="V30" s="76"/>
      <c r="W30" s="78"/>
      <c r="X30" s="77"/>
    </row>
    <row r="31" spans="1:24" ht="12.75">
      <c r="A31" s="73">
        <v>18</v>
      </c>
      <c r="B31" s="73"/>
      <c r="C31" s="4"/>
      <c r="D31" s="16"/>
      <c r="E31" s="16"/>
      <c r="F31" s="38"/>
      <c r="G31" s="38"/>
      <c r="H31" s="25"/>
      <c r="I31" s="25"/>
      <c r="J31" s="91"/>
      <c r="K31" s="91"/>
      <c r="L31" s="65"/>
      <c r="M31" s="15"/>
      <c r="N31" s="74"/>
      <c r="O31" s="23"/>
      <c r="P31" s="23"/>
      <c r="Q31" s="23"/>
      <c r="R31" s="23"/>
      <c r="S31" s="65"/>
      <c r="T31" s="83"/>
      <c r="U31" s="15"/>
      <c r="V31" s="76"/>
      <c r="W31" s="76"/>
      <c r="X31" s="77"/>
    </row>
    <row r="32" spans="1:24" ht="12.75">
      <c r="A32" s="73">
        <v>19</v>
      </c>
      <c r="B32" s="73"/>
      <c r="C32" s="4"/>
      <c r="D32" s="16"/>
      <c r="E32" s="16"/>
      <c r="F32" s="38"/>
      <c r="G32" s="38"/>
      <c r="H32" s="15"/>
      <c r="I32" s="15"/>
      <c r="J32" s="93"/>
      <c r="K32" s="93"/>
      <c r="L32" s="65"/>
      <c r="M32" s="15"/>
      <c r="N32" s="74"/>
      <c r="O32" s="75"/>
      <c r="P32" s="75"/>
      <c r="Q32" s="75"/>
      <c r="R32" s="75"/>
      <c r="S32" s="65"/>
      <c r="T32" s="83"/>
      <c r="U32" s="15"/>
      <c r="V32" s="76"/>
      <c r="W32" s="76"/>
      <c r="X32" s="77"/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38"/>
      <c r="O33" s="15"/>
      <c r="P33" s="15"/>
      <c r="Q33" s="15"/>
      <c r="R33" s="15"/>
      <c r="S33" s="65"/>
      <c r="T33" s="90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96</v>
      </c>
      <c r="H34" s="32">
        <f>SUM(H14:H33)</f>
        <v>182039</v>
      </c>
      <c r="I34" s="32">
        <v>110836</v>
      </c>
      <c r="J34" s="32">
        <f>SUM(J14:J33)</f>
        <v>36969</v>
      </c>
      <c r="K34" s="32">
        <v>22444</v>
      </c>
      <c r="L34" s="69">
        <f>(H34/I34*100)-100</f>
        <v>64.24176260420802</v>
      </c>
      <c r="M34" s="33">
        <f>H34/G34</f>
        <v>1896.2395833333333</v>
      </c>
      <c r="N34" s="35">
        <f>SUM(N14:N33)</f>
        <v>96</v>
      </c>
      <c r="O34" s="32">
        <f>SUM(O14:O33)</f>
        <v>244276</v>
      </c>
      <c r="P34" s="32">
        <v>154245</v>
      </c>
      <c r="Q34" s="32">
        <f>SUM(Q14:Q33)</f>
        <v>52285</v>
      </c>
      <c r="R34" s="32">
        <v>33421</v>
      </c>
      <c r="S34" s="69">
        <f>(O34/P34*100)-100</f>
        <v>58.368828811306685</v>
      </c>
      <c r="T34" s="79">
        <f>SUM(T14:T33)</f>
        <v>1015731</v>
      </c>
      <c r="U34" s="33">
        <f>O34/N34</f>
        <v>2544.5416666666665</v>
      </c>
      <c r="V34" s="81">
        <f>SUM(V14:V33)</f>
        <v>1260007</v>
      </c>
      <c r="W34" s="80">
        <f>SUM(W14:W33)</f>
        <v>221603</v>
      </c>
      <c r="X34" s="36">
        <f>SUM(X14:X33)</f>
        <v>273888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14 -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0.8075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13 -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40318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ROBIN HOOD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15</v>
      </c>
      <c r="H14" s="15">
        <f>'WEEKLY COMPETITIVE REPORT'!H14/X4</f>
        <v>116380.18575851394</v>
      </c>
      <c r="I14" s="15">
        <f>'WEEKLY COMPETITIVE REPORT'!I14/X4</f>
        <v>0</v>
      </c>
      <c r="J14" s="23">
        <f>'WEEKLY COMPETITIVE REPORT'!J14</f>
        <v>19005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7758.679050567595</v>
      </c>
      <c r="N14" s="38">
        <f>'WEEKLY COMPETITIVE REPORT'!N14</f>
        <v>15</v>
      </c>
      <c r="O14" s="15">
        <f>'WEEKLY COMPETITIVE REPORT'!O14/X4</f>
        <v>163434.0557275542</v>
      </c>
      <c r="P14" s="15">
        <f>'WEEKLY COMPETITIVE REPORT'!P14/X4</f>
        <v>0</v>
      </c>
      <c r="Q14" s="23">
        <f>'WEEKLY COMPETITIVE REPORT'!Q14</f>
        <v>28198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10710.835913312694</v>
      </c>
      <c r="U14" s="15">
        <f aca="true" t="shared" si="1" ref="U14:U20">O14/N14</f>
        <v>10895.60371517028</v>
      </c>
      <c r="V14" s="26">
        <f aca="true" t="shared" si="2" ref="V14:V20">O14+T14</f>
        <v>174144.89164086687</v>
      </c>
      <c r="W14" s="23">
        <f>'WEEKLY COMPETITIVE REPORT'!W14</f>
        <v>2951</v>
      </c>
      <c r="X14" s="57">
        <f>'WEEKLY COMPETITIVE REPORT'!X14</f>
        <v>31149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BACK UP PLAN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2</v>
      </c>
      <c r="G15" s="38">
        <f>'WEEKLY COMPETITIVE REPORT'!G15</f>
        <v>7</v>
      </c>
      <c r="H15" s="15">
        <f>'WEEKLY COMPETITIVE REPORT'!H15/X4</f>
        <v>25816.71826625387</v>
      </c>
      <c r="I15" s="15">
        <f>'WEEKLY COMPETITIVE REPORT'!I15/X4</f>
        <v>31760.990712074305</v>
      </c>
      <c r="J15" s="23">
        <f>'WEEKLY COMPETITIVE REPORT'!J15</f>
        <v>4406</v>
      </c>
      <c r="K15" s="23">
        <f>'WEEKLY COMPETITIVE REPORT'!K15</f>
        <v>5363</v>
      </c>
      <c r="L15" s="65">
        <f>'WEEKLY COMPETITIVE REPORT'!L15</f>
        <v>-18.715639256053336</v>
      </c>
      <c r="M15" s="15">
        <f t="shared" si="0"/>
        <v>3688.102609464838</v>
      </c>
      <c r="N15" s="38">
        <f>'WEEKLY COMPETITIVE REPORT'!N15</f>
        <v>7</v>
      </c>
      <c r="O15" s="15">
        <f>'WEEKLY COMPETITIVE REPORT'!O15/X4</f>
        <v>33982.66253869969</v>
      </c>
      <c r="P15" s="15">
        <f>'WEEKLY COMPETITIVE REPORT'!P15/X4</f>
        <v>45809.2879256966</v>
      </c>
      <c r="Q15" s="23">
        <f>'WEEKLY COMPETITIVE REPORT'!Q15</f>
        <v>6170</v>
      </c>
      <c r="R15" s="23">
        <f>'WEEKLY COMPETITIVE REPORT'!R15</f>
        <v>8438</v>
      </c>
      <c r="S15" s="65">
        <f>'WEEKLY COMPETITIVE REPORT'!S15</f>
        <v>-25.817090643670085</v>
      </c>
      <c r="T15" s="15">
        <f>'WEEKLY COMPETITIVE REPORT'!T15/X4</f>
        <v>47659.442724458204</v>
      </c>
      <c r="U15" s="15">
        <f t="shared" si="1"/>
        <v>4854.666076957098</v>
      </c>
      <c r="V15" s="26">
        <f t="shared" si="2"/>
        <v>81642.1052631579</v>
      </c>
      <c r="W15" s="23">
        <f>'WEEKLY COMPETITIVE REPORT'!W15</f>
        <v>8838</v>
      </c>
      <c r="X15" s="57">
        <f>'WEEKLY COMPETITIVE REPORT'!X15</f>
        <v>15008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HOW TO TRAIN YOUR DRAGON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7</v>
      </c>
      <c r="G16" s="38">
        <f>'WEEKLY COMPETITIVE REPORT'!G16</f>
        <v>14</v>
      </c>
      <c r="H16" s="15">
        <f>'WEEKLY COMPETITIVE REPORT'!H16/X4</f>
        <v>23456.346749226006</v>
      </c>
      <c r="I16" s="15">
        <f>'WEEKLY COMPETITIVE REPORT'!I16/X4</f>
        <v>15746.130030959752</v>
      </c>
      <c r="J16" s="23">
        <f>'WEEKLY COMPETITIVE REPORT'!J16</f>
        <v>3680</v>
      </c>
      <c r="K16" s="23">
        <f>'WEEKLY COMPETITIVE REPORT'!K16</f>
        <v>2543</v>
      </c>
      <c r="L16" s="65">
        <f>'WEEKLY COMPETITIVE REPORT'!L16</f>
        <v>48.965788438851746</v>
      </c>
      <c r="M16" s="15">
        <f t="shared" si="0"/>
        <v>1675.453339230429</v>
      </c>
      <c r="N16" s="38">
        <f>'WEEKLY COMPETITIVE REPORT'!N16</f>
        <v>14</v>
      </c>
      <c r="O16" s="15">
        <f>'WEEKLY COMPETITIVE REPORT'!O16/X4</f>
        <v>26678.637770897833</v>
      </c>
      <c r="P16" s="15">
        <f>'WEEKLY COMPETITIVE REPORT'!P16/X4</f>
        <v>19827.863777089784</v>
      </c>
      <c r="Q16" s="23">
        <f>'WEEKLY COMPETITIVE REPORT'!Q16</f>
        <v>4330</v>
      </c>
      <c r="R16" s="23">
        <f>'WEEKLY COMPETITIVE REPORT'!R16</f>
        <v>3335</v>
      </c>
      <c r="S16" s="65">
        <f>'WEEKLY COMPETITIVE REPORT'!S16</f>
        <v>34.55124601836238</v>
      </c>
      <c r="T16" s="15">
        <f>'WEEKLY COMPETITIVE REPORT'!T16/X4</f>
        <v>285048.91640866874</v>
      </c>
      <c r="U16" s="15">
        <f t="shared" si="1"/>
        <v>1905.6169836355596</v>
      </c>
      <c r="V16" s="26">
        <f t="shared" si="2"/>
        <v>311727.55417956656</v>
      </c>
      <c r="W16" s="23">
        <f>'WEEKLY COMPETITIVE REPORT'!W16</f>
        <v>47522</v>
      </c>
      <c r="X16" s="57">
        <f>'WEEKLY COMPETITIVE REPORT'!X16</f>
        <v>51852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CLASH OF THE TITANS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4</v>
      </c>
      <c r="G17" s="38">
        <f>'WEEKLY COMPETITIVE REPORT'!G17</f>
        <v>15</v>
      </c>
      <c r="H17" s="15">
        <f>'WEEKLY COMPETITIVE REPORT'!H17/X4</f>
        <v>14683.59133126935</v>
      </c>
      <c r="I17" s="15">
        <f>'WEEKLY COMPETITIVE REPORT'!I17/X4</f>
        <v>25011.764705882353</v>
      </c>
      <c r="J17" s="23">
        <f>'WEEKLY COMPETITIVE REPORT'!J17</f>
        <v>2197</v>
      </c>
      <c r="K17" s="23">
        <f>'WEEKLY COMPETITIVE REPORT'!K17</f>
        <v>3639</v>
      </c>
      <c r="L17" s="65">
        <f>'WEEKLY COMPETITIVE REPORT'!L17</f>
        <v>-41.29326137545179</v>
      </c>
      <c r="M17" s="15">
        <f t="shared" si="0"/>
        <v>978.90608875129</v>
      </c>
      <c r="N17" s="38">
        <f>'WEEKLY COMPETITIVE REPORT'!N17</f>
        <v>15</v>
      </c>
      <c r="O17" s="15">
        <f>'WEEKLY COMPETITIVE REPORT'!O17/X4</f>
        <v>19102.16718266254</v>
      </c>
      <c r="P17" s="15">
        <f>'WEEKLY COMPETITIVE REPORT'!P17/X4</f>
        <v>35352.321981424146</v>
      </c>
      <c r="Q17" s="23">
        <f>'WEEKLY COMPETITIVE REPORT'!Q17</f>
        <v>3006</v>
      </c>
      <c r="R17" s="23">
        <f>'WEEKLY COMPETITIVE REPORT'!R17</f>
        <v>5534</v>
      </c>
      <c r="S17" s="65">
        <f>'WEEKLY COMPETITIVE REPORT'!S17</f>
        <v>-45.96630118751533</v>
      </c>
      <c r="T17" s="15">
        <f>'WEEKLY COMPETITIVE REPORT'!T17/X4</f>
        <v>191877.39938080494</v>
      </c>
      <c r="U17" s="15">
        <f t="shared" si="1"/>
        <v>1273.4778121775025</v>
      </c>
      <c r="V17" s="26">
        <f t="shared" si="2"/>
        <v>210979.5665634675</v>
      </c>
      <c r="W17" s="23">
        <f>'WEEKLY COMPETITIVE REPORT'!W17</f>
        <v>30790</v>
      </c>
      <c r="X17" s="57">
        <f>'WEEKLY COMPETITIVE REPORT'!X17</f>
        <v>33796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IRON MAN 2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14416.09907120743</v>
      </c>
      <c r="I18" s="15">
        <f>'WEEKLY COMPETITIVE REPORT'!I18/X4</f>
        <v>24222.91021671827</v>
      </c>
      <c r="J18" s="23">
        <f>'WEEKLY COMPETITIVE REPORT'!J18</f>
        <v>2412</v>
      </c>
      <c r="K18" s="23">
        <f>'WEEKLY COMPETITIVE REPORT'!K18</f>
        <v>3998</v>
      </c>
      <c r="L18" s="65">
        <f>'WEEKLY COMPETITIVE REPORT'!L18</f>
        <v>-40.485685071574636</v>
      </c>
      <c r="M18" s="15">
        <f t="shared" si="0"/>
        <v>2402.6831785345717</v>
      </c>
      <c r="N18" s="38">
        <f>'WEEKLY COMPETITIVE REPORT'!N18</f>
        <v>6</v>
      </c>
      <c r="O18" s="15">
        <f>'WEEKLY COMPETITIVE REPORT'!O18/X4</f>
        <v>18978.32817337461</v>
      </c>
      <c r="P18" s="15">
        <f>'WEEKLY COMPETITIVE REPORT'!P18/X4</f>
        <v>33069.96904024768</v>
      </c>
      <c r="Q18" s="23">
        <f>'WEEKLY COMPETITIVE REPORT'!Q18</f>
        <v>3287</v>
      </c>
      <c r="R18" s="23">
        <f>'WEEKLY COMPETITIVE REPORT'!R18</f>
        <v>5752</v>
      </c>
      <c r="S18" s="65">
        <f>'WEEKLY COMPETITIVE REPORT'!S18</f>
        <v>-42.611593768723786</v>
      </c>
      <c r="T18" s="15">
        <f>'WEEKLY COMPETITIVE REPORT'!T18/X4</f>
        <v>84391.33126934984</v>
      </c>
      <c r="U18" s="15">
        <f t="shared" si="1"/>
        <v>3163.0546955624354</v>
      </c>
      <c r="V18" s="26">
        <f t="shared" si="2"/>
        <v>103369.65944272446</v>
      </c>
      <c r="W18" s="23">
        <f>'WEEKLY COMPETITIVE REPORT'!W18</f>
        <v>14845</v>
      </c>
      <c r="X18" s="57">
        <f>'WEEKLY COMPETITIVE REPORT'!X18</f>
        <v>18132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WHEN IN ROME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4</v>
      </c>
      <c r="G19" s="38">
        <f>'WEEKLY COMPETITIVE REPORT'!G19</f>
        <v>6</v>
      </c>
      <c r="H19" s="15">
        <f>'WEEKLY COMPETITIVE REPORT'!H19/X4</f>
        <v>10429.721362229102</v>
      </c>
      <c r="I19" s="15">
        <f>'WEEKLY COMPETITIVE REPORT'!I19/X4</f>
        <v>11682.97213622291</v>
      </c>
      <c r="J19" s="23">
        <f>'WEEKLY COMPETITIVE REPORT'!J19</f>
        <v>1806</v>
      </c>
      <c r="K19" s="23">
        <f>'WEEKLY COMPETITIVE REPORT'!K19</f>
        <v>2003</v>
      </c>
      <c r="L19" s="65">
        <f>'WEEKLY COMPETITIVE REPORT'!L19</f>
        <v>-10.727157091371637</v>
      </c>
      <c r="M19" s="15">
        <f t="shared" si="0"/>
        <v>1738.2868937048504</v>
      </c>
      <c r="N19" s="38">
        <f>'WEEKLY COMPETITIVE REPORT'!N19</f>
        <v>6</v>
      </c>
      <c r="O19" s="15">
        <f>'WEEKLY COMPETITIVE REPORT'!O19/X4</f>
        <v>14165.94427244582</v>
      </c>
      <c r="P19" s="15">
        <f>'WEEKLY COMPETITIVE REPORT'!P19/X4</f>
        <v>16069.349845201239</v>
      </c>
      <c r="Q19" s="23">
        <f>'WEEKLY COMPETITIVE REPORT'!Q19</f>
        <v>2630</v>
      </c>
      <c r="R19" s="23">
        <f>'WEEKLY COMPETITIVE REPORT'!R19</f>
        <v>2983</v>
      </c>
      <c r="S19" s="65">
        <f>'WEEKLY COMPETITIVE REPORT'!S19</f>
        <v>-11.84494451294698</v>
      </c>
      <c r="T19" s="15">
        <f>'WEEKLY COMPETITIVE REPORT'!T19/X4</f>
        <v>62678.63777089783</v>
      </c>
      <c r="U19" s="15">
        <f t="shared" si="1"/>
        <v>2360.9907120743032</v>
      </c>
      <c r="V19" s="26">
        <f t="shared" si="2"/>
        <v>76844.58204334366</v>
      </c>
      <c r="W19" s="23">
        <f>'WEEKLY COMPETITIVE REPORT'!W19</f>
        <v>11808</v>
      </c>
      <c r="X19" s="57">
        <f>'WEEKLY COMPETITIVE REPORT'!X19</f>
        <v>14438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SHE'S OUT OF MY LEAGUE</v>
      </c>
      <c r="D20" s="4" t="str">
        <f>'WEEKLY COMPETITIVE REPORT'!D20</f>
        <v>PAR</v>
      </c>
      <c r="E20" s="4" t="str">
        <f>'WEEKLY COMPETITIVE REPORT'!E20</f>
        <v>Karantanija</v>
      </c>
      <c r="F20" s="38">
        <f>'WEEKLY COMPETITIVE REPORT'!F20</f>
        <v>5</v>
      </c>
      <c r="G20" s="38">
        <f>'WEEKLY COMPETITIVE REPORT'!G20</f>
        <v>8</v>
      </c>
      <c r="H20" s="15">
        <f>'WEEKLY COMPETITIVE REPORT'!H20/X4</f>
        <v>10424.767801857584</v>
      </c>
      <c r="I20" s="15">
        <f>'WEEKLY COMPETITIVE REPORT'!I20/X4</f>
        <v>10617.956656346749</v>
      </c>
      <c r="J20" s="23">
        <f>'WEEKLY COMPETITIVE REPORT'!J20</f>
        <v>1840</v>
      </c>
      <c r="K20" s="23">
        <f>'WEEKLY COMPETITIVE REPORT'!K20</f>
        <v>1853</v>
      </c>
      <c r="L20" s="65">
        <f>'WEEKLY COMPETITIVE REPORT'!L20</f>
        <v>-1.8194541637508763</v>
      </c>
      <c r="M20" s="15">
        <f t="shared" si="0"/>
        <v>1303.095975232198</v>
      </c>
      <c r="N20" s="38">
        <f>'WEEKLY COMPETITIVE REPORT'!N20</f>
        <v>8</v>
      </c>
      <c r="O20" s="15">
        <f>'WEEKLY COMPETITIVE REPORT'!O20/X4</f>
        <v>12796.284829721362</v>
      </c>
      <c r="P20" s="15">
        <f>'WEEKLY COMPETITIVE REPORT'!P20/X4</f>
        <v>13865.015479876161</v>
      </c>
      <c r="Q20" s="23">
        <f>'WEEKLY COMPETITIVE REPORT'!Q20</f>
        <v>2365</v>
      </c>
      <c r="R20" s="23">
        <f>'WEEKLY COMPETITIVE REPORT'!R20</f>
        <v>2571</v>
      </c>
      <c r="S20" s="65">
        <f>'WEEKLY COMPETITIVE REPORT'!S20</f>
        <v>-7.708110039299754</v>
      </c>
      <c r="T20" s="15">
        <f>'WEEKLY COMPETITIVE REPORT'!T20/X4</f>
        <v>112996.9040247678</v>
      </c>
      <c r="U20" s="15">
        <f t="shared" si="1"/>
        <v>1599.5356037151703</v>
      </c>
      <c r="V20" s="26">
        <f t="shared" si="2"/>
        <v>125793.18885448917</v>
      </c>
      <c r="W20" s="23">
        <f>'WEEKLY COMPETITIVE REPORT'!W20</f>
        <v>21507</v>
      </c>
      <c r="X20" s="57">
        <f>'WEEKLY COMPETITIVE REPORT'!X20</f>
        <v>23872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BOUNTY HUNTER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7</v>
      </c>
      <c r="G21" s="38">
        <f>'WEEKLY COMPETITIVE REPORT'!G21</f>
        <v>9</v>
      </c>
      <c r="H21" s="15">
        <f>'WEEKLY COMPETITIVE REPORT'!H21/X4</f>
        <v>2775.2321981424147</v>
      </c>
      <c r="I21" s="15">
        <f>'WEEKLY COMPETITIVE REPORT'!I21/X4</f>
        <v>3508.359133126935</v>
      </c>
      <c r="J21" s="23">
        <f>'WEEKLY COMPETITIVE REPORT'!J21</f>
        <v>472</v>
      </c>
      <c r="K21" s="23">
        <f>'WEEKLY COMPETITIVE REPORT'!K21</f>
        <v>616</v>
      </c>
      <c r="L21" s="65">
        <f>'WEEKLY COMPETITIVE REPORT'!L21</f>
        <v>-20.89657606777267</v>
      </c>
      <c r="M21" s="15">
        <f aca="true" t="shared" si="3" ref="M21:M33">H21/G21</f>
        <v>308.359133126935</v>
      </c>
      <c r="N21" s="38">
        <f>'WEEKLY COMPETITIVE REPORT'!N21</f>
        <v>9</v>
      </c>
      <c r="O21" s="15">
        <f>'WEEKLY COMPETITIVE REPORT'!O21/X4</f>
        <v>3487.3065015479874</v>
      </c>
      <c r="P21" s="15">
        <f>'WEEKLY COMPETITIVE REPORT'!P21/X4</f>
        <v>4787.616099071208</v>
      </c>
      <c r="Q21" s="23">
        <f>'WEEKLY COMPETITIVE REPORT'!Q21</f>
        <v>613</v>
      </c>
      <c r="R21" s="23">
        <f>'WEEKLY COMPETITIVE REPORT'!R21</f>
        <v>886</v>
      </c>
      <c r="S21" s="65">
        <f>'WEEKLY COMPETITIVE REPORT'!S21</f>
        <v>-27.159855147439217</v>
      </c>
      <c r="T21" s="15">
        <f>'WEEKLY COMPETITIVE REPORT'!T21/X4</f>
        <v>193618.5758513932</v>
      </c>
      <c r="U21" s="15">
        <f aca="true" t="shared" si="4" ref="U21:U33">O21/N21</f>
        <v>387.4785001719986</v>
      </c>
      <c r="V21" s="26">
        <f aca="true" t="shared" si="5" ref="V21:V33">O21+T21</f>
        <v>197105.88235294117</v>
      </c>
      <c r="W21" s="23">
        <f>'WEEKLY COMPETITIVE REPORT'!W21</f>
        <v>35604</v>
      </c>
      <c r="X21" s="57">
        <f>'WEEKLY COMPETITIVE REPORT'!X21</f>
        <v>36217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REMEMBER ME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5</v>
      </c>
      <c r="G22" s="38">
        <f>'WEEKLY COMPETITIVE REPORT'!G22</f>
        <v>6</v>
      </c>
      <c r="H22" s="15">
        <f>'WEEKLY COMPETITIVE REPORT'!H22/X4</f>
        <v>1996.2848297213623</v>
      </c>
      <c r="I22" s="15">
        <f>'WEEKLY COMPETITIVE REPORT'!I22/X4</f>
        <v>5419.195046439629</v>
      </c>
      <c r="J22" s="23">
        <f>'WEEKLY COMPETITIVE REPORT'!J22</f>
        <v>346</v>
      </c>
      <c r="K22" s="23">
        <f>'WEEKLY COMPETITIVE REPORT'!K22</f>
        <v>920</v>
      </c>
      <c r="L22" s="65">
        <f>'WEEKLY COMPETITIVE REPORT'!L22</f>
        <v>-63.16270566727605</v>
      </c>
      <c r="M22" s="15">
        <f t="shared" si="3"/>
        <v>332.71413828689373</v>
      </c>
      <c r="N22" s="38">
        <f>'WEEKLY COMPETITIVE REPORT'!N22</f>
        <v>6</v>
      </c>
      <c r="O22" s="15">
        <f>'WEEKLY COMPETITIVE REPORT'!O22/X4</f>
        <v>2920.123839009288</v>
      </c>
      <c r="P22" s="15">
        <f>'WEEKLY COMPETITIVE REPORT'!P22/X4</f>
        <v>8220.433436532508</v>
      </c>
      <c r="Q22" s="23">
        <f>'WEEKLY COMPETITIVE REPORT'!Q22</f>
        <v>532</v>
      </c>
      <c r="R22" s="23">
        <f>'WEEKLY COMPETITIVE REPORT'!R22</f>
        <v>1524</v>
      </c>
      <c r="S22" s="65">
        <f>'WEEKLY COMPETITIVE REPORT'!S22</f>
        <v>-64.47725218439288</v>
      </c>
      <c r="T22" s="15">
        <f>'WEEKLY COMPETITIVE REPORT'!T22/X4</f>
        <v>56703.405572755415</v>
      </c>
      <c r="U22" s="15">
        <f t="shared" si="4"/>
        <v>486.687306501548</v>
      </c>
      <c r="V22" s="26">
        <f t="shared" si="5"/>
        <v>59623.529411764706</v>
      </c>
      <c r="W22" s="23">
        <f>'WEEKLY COMPETITIVE REPORT'!W22</f>
        <v>10905</v>
      </c>
      <c r="X22" s="57">
        <f>'WEEKLY COMPETITIVE REPORT'!X22</f>
        <v>11437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SHUTTER ISLAND</v>
      </c>
      <c r="D23" s="4" t="str">
        <f>'WEEKLY COMPETITIVE REPORT'!D23</f>
        <v>PAR</v>
      </c>
      <c r="E23" s="4" t="str">
        <f>'WEEKLY COMPETITIVE REPORT'!E23</f>
        <v>Karantanija</v>
      </c>
      <c r="F23" s="38">
        <f>'WEEKLY COMPETITIVE REPORT'!F23</f>
        <v>10</v>
      </c>
      <c r="G23" s="38">
        <f>'WEEKLY COMPETITIVE REPORT'!G23</f>
        <v>5</v>
      </c>
      <c r="H23" s="15">
        <f>'WEEKLY COMPETITIVE REPORT'!H23/X4</f>
        <v>2060.6811145510837</v>
      </c>
      <c r="I23" s="15">
        <f>'WEEKLY COMPETITIVE REPORT'!I23/X4</f>
        <v>2267.4922600619193</v>
      </c>
      <c r="J23" s="23">
        <f>'WEEKLY COMPETITIVE REPORT'!J23</f>
        <v>309</v>
      </c>
      <c r="K23" s="23">
        <f>'WEEKLY COMPETITIVE REPORT'!K23</f>
        <v>336</v>
      </c>
      <c r="L23" s="65">
        <f>'WEEKLY COMPETITIVE REPORT'!L23</f>
        <v>-9.120699071545602</v>
      </c>
      <c r="M23" s="15">
        <f t="shared" si="3"/>
        <v>412.13622291021676</v>
      </c>
      <c r="N23" s="38">
        <f>'WEEKLY COMPETITIVE REPORT'!N23</f>
        <v>5</v>
      </c>
      <c r="O23" s="15">
        <f>'WEEKLY COMPETITIVE REPORT'!O23/X4</f>
        <v>2749.2260061919505</v>
      </c>
      <c r="P23" s="15">
        <f>'WEEKLY COMPETITIVE REPORT'!P23/X4</f>
        <v>3154.1795665634677</v>
      </c>
      <c r="Q23" s="23">
        <f>'WEEKLY COMPETITIVE REPORT'!Q23</f>
        <v>422</v>
      </c>
      <c r="R23" s="23">
        <f>'WEEKLY COMPETITIVE REPORT'!R23</f>
        <v>481</v>
      </c>
      <c r="S23" s="65">
        <f>'WEEKLY COMPETITIVE REPORT'!S23</f>
        <v>-12.83863368669023</v>
      </c>
      <c r="T23" s="15">
        <f>'WEEKLY COMPETITIVE REPORT'!T23/X4</f>
        <v>178081.73374613002</v>
      </c>
      <c r="U23" s="15">
        <f t="shared" si="4"/>
        <v>549.8452012383901</v>
      </c>
      <c r="V23" s="26">
        <f t="shared" si="5"/>
        <v>180830.95975232197</v>
      </c>
      <c r="W23" s="23">
        <f>'WEEKLY COMPETITIVE REPORT'!W23</f>
        <v>30676</v>
      </c>
      <c r="X23" s="57">
        <f>'WEEKLY COMPETITIVE REPORT'!X23</f>
        <v>31098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NA PUTU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3</v>
      </c>
      <c r="G24" s="38">
        <f>'WEEKLY COMPETITIVE REPORT'!G24</f>
        <v>2</v>
      </c>
      <c r="H24" s="15">
        <f>'WEEKLY COMPETITIVE REPORT'!H24/X4</f>
        <v>1362.2291021671826</v>
      </c>
      <c r="I24" s="15">
        <f>'WEEKLY COMPETITIVE REPORT'!I24/X4</f>
        <v>1422.9102167182662</v>
      </c>
      <c r="J24" s="23">
        <f>'WEEKLY COMPETITIVE REPORT'!J24</f>
        <v>216</v>
      </c>
      <c r="K24" s="23">
        <f>'WEEKLY COMPETITIVE REPORT'!K24</f>
        <v>232</v>
      </c>
      <c r="L24" s="65">
        <f>'WEEKLY COMPETITIVE REPORT'!L24</f>
        <v>-4.264577893820714</v>
      </c>
      <c r="M24" s="15">
        <f t="shared" si="3"/>
        <v>681.1145510835913</v>
      </c>
      <c r="N24" s="38">
        <f>'WEEKLY COMPETITIVE REPORT'!N24</f>
        <v>2</v>
      </c>
      <c r="O24" s="15">
        <f>'WEEKLY COMPETITIVE REPORT'!O24/X4</f>
        <v>1898.4520123839009</v>
      </c>
      <c r="P24" s="15">
        <f>'WEEKLY COMPETITIVE REPORT'!P24/X4</f>
        <v>2252.6315789473683</v>
      </c>
      <c r="Q24" s="23">
        <f>'WEEKLY COMPETITIVE REPORT'!Q24</f>
        <v>313</v>
      </c>
      <c r="R24" s="23">
        <f>'WEEKLY COMPETITIVE REPORT'!R24</f>
        <v>383</v>
      </c>
      <c r="S24" s="65">
        <f>'WEEKLY COMPETITIVE REPORT'!S24</f>
        <v>-15.722924683892245</v>
      </c>
      <c r="T24" s="15">
        <f>'WEEKLY COMPETITIVE REPORT'!T24/X4</f>
        <v>4365.3250773993805</v>
      </c>
      <c r="U24" s="15">
        <f t="shared" si="4"/>
        <v>949.2260061919504</v>
      </c>
      <c r="V24" s="26">
        <f t="shared" si="5"/>
        <v>6263.777089783282</v>
      </c>
      <c r="W24" s="23">
        <f>'WEEKLY COMPETITIVE REPORT'!W24</f>
        <v>751</v>
      </c>
      <c r="X24" s="57">
        <f>'WEEKLY COMPETITIVE REPORT'!X24</f>
        <v>1064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ANTICHRIST</v>
      </c>
      <c r="D25" s="4" t="str">
        <f>'WEEKLY COMPETITIVE REPORT'!D25</f>
        <v>INDEP</v>
      </c>
      <c r="E25" s="4" t="str">
        <f>'WEEKLY COMPETITIVE REPORT'!E25</f>
        <v>CF</v>
      </c>
      <c r="F25" s="38">
        <f>'WEEKLY COMPETITIVE REPORT'!F25</f>
        <v>4</v>
      </c>
      <c r="G25" s="38">
        <f>'WEEKLY COMPETITIVE REPORT'!G25</f>
        <v>1</v>
      </c>
      <c r="H25" s="15">
        <f>'WEEKLY COMPETITIVE REPORT'!H25/X4</f>
        <v>632.8173374613003</v>
      </c>
      <c r="I25" s="15">
        <f>'WEEKLY COMPETITIVE REPORT'!I25/X4</f>
        <v>1349.84520123839</v>
      </c>
      <c r="J25" s="23">
        <f>'WEEKLY COMPETITIVE REPORT'!J25</f>
        <v>99</v>
      </c>
      <c r="K25" s="23">
        <f>'WEEKLY COMPETITIVE REPORT'!K25</f>
        <v>212</v>
      </c>
      <c r="L25" s="65">
        <f>'WEEKLY COMPETITIVE REPORT'!L25</f>
        <v>-53.11926605504587</v>
      </c>
      <c r="M25" s="15">
        <f t="shared" si="3"/>
        <v>632.8173374613003</v>
      </c>
      <c r="N25" s="38">
        <f>'WEEKLY COMPETITIVE REPORT'!N25</f>
        <v>1</v>
      </c>
      <c r="O25" s="15">
        <f>'WEEKLY COMPETITIVE REPORT'!O25/X4</f>
        <v>904.0247678018576</v>
      </c>
      <c r="P25" s="15">
        <f>'WEEKLY COMPETITIVE REPORT'!P25/X4</f>
        <v>1986.3777089783282</v>
      </c>
      <c r="Q25" s="23">
        <f>'WEEKLY COMPETITIVE REPORT'!Q25</f>
        <v>150</v>
      </c>
      <c r="R25" s="23">
        <f>'WEEKLY COMPETITIVE REPORT'!R25</f>
        <v>326</v>
      </c>
      <c r="S25" s="65">
        <f>'WEEKLY COMPETITIVE REPORT'!S25</f>
        <v>-54.48877805486284</v>
      </c>
      <c r="T25" s="15">
        <f>'WEEKLY COMPETITIVE REPORT'!T25/X4</f>
        <v>10785.139318885449</v>
      </c>
      <c r="U25" s="15">
        <f t="shared" si="4"/>
        <v>904.0247678018576</v>
      </c>
      <c r="V25" s="26">
        <f t="shared" si="5"/>
        <v>11689.164086687306</v>
      </c>
      <c r="W25" s="23">
        <f>'WEEKLY COMPETITIVE REPORT'!W25</f>
        <v>1965</v>
      </c>
      <c r="X25" s="57">
        <f>'WEEKLY COMPETITIVE REPORT'!X25</f>
        <v>2115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KATALIN VARGA</v>
      </c>
      <c r="D26" s="4" t="str">
        <f>'WEEKLY COMPETITIVE REPORT'!D26</f>
        <v>INDEP</v>
      </c>
      <c r="E26" s="4" t="str">
        <f>'WEEKLY COMPETITIVE REPORT'!E26</f>
        <v>CF</v>
      </c>
      <c r="F26" s="38">
        <f>'WEEKLY COMPETITIVE REPORT'!F26</f>
        <v>1</v>
      </c>
      <c r="G26" s="38">
        <f>'WEEKLY COMPETITIVE REPORT'!G26</f>
        <v>1</v>
      </c>
      <c r="H26" s="15">
        <f>'WEEKLY COMPETITIVE REPORT'!H26/X4</f>
        <v>617.9566563467492</v>
      </c>
      <c r="I26" s="15">
        <f>'WEEKLY COMPETITIVE REPORT'!I26/X4</f>
        <v>0</v>
      </c>
      <c r="J26" s="23">
        <f>'WEEKLY COMPETITIVE REPORT'!J26</f>
        <v>107</v>
      </c>
      <c r="K26" s="23">
        <f>'WEEKLY COMPETITIVE REPORT'!K26</f>
        <v>0</v>
      </c>
      <c r="L26" s="65">
        <f>'WEEKLY COMPETITIVE REPORT'!L26</f>
        <v>0</v>
      </c>
      <c r="M26" s="15">
        <f t="shared" si="3"/>
        <v>617.9566563467492</v>
      </c>
      <c r="N26" s="38">
        <f>'WEEKLY COMPETITIVE REPORT'!N26</f>
        <v>1</v>
      </c>
      <c r="O26" s="15">
        <f>'WEEKLY COMPETITIVE REPORT'!O26/X4</f>
        <v>868.1114551083591</v>
      </c>
      <c r="P26" s="15">
        <f>'WEEKLY COMPETITIVE REPORT'!P26/X4</f>
        <v>0</v>
      </c>
      <c r="Q26" s="23">
        <f>'WEEKLY COMPETITIVE REPORT'!Q26</f>
        <v>155</v>
      </c>
      <c r="R26" s="23">
        <f>'WEEKLY COMPETITIVE REPORT'!R26</f>
        <v>0</v>
      </c>
      <c r="S26" s="65">
        <f>'WEEKLY COMPETITIVE REPORT'!S26</f>
        <v>0</v>
      </c>
      <c r="T26" s="15">
        <f>'WEEKLY COMPETITIVE REPORT'!T26/X4</f>
        <v>56.96594427244582</v>
      </c>
      <c r="U26" s="15">
        <f t="shared" si="4"/>
        <v>868.1114551083591</v>
      </c>
      <c r="V26" s="26">
        <f t="shared" si="5"/>
        <v>925.0773993808049</v>
      </c>
      <c r="W26" s="23">
        <f>'WEEKLY COMPETITIVE REPORT'!W26</f>
        <v>75</v>
      </c>
      <c r="X26" s="57">
        <f>'WEEKLY COMPETITIVE REPORT'!X26</f>
        <v>230</v>
      </c>
    </row>
    <row r="27" spans="1:24" ht="12.75" customHeight="1">
      <c r="A27" s="51">
        <v>14</v>
      </c>
      <c r="B27" s="4">
        <f>'WEEKLY COMPETITIVE REPORT'!B27</f>
        <v>17</v>
      </c>
      <c r="C27" s="4" t="str">
        <f>'WEEKLY COMPETITIVE REPORT'!C27</f>
        <v>VERONIKA DECIDES TO DIE</v>
      </c>
      <c r="D27" s="4" t="str">
        <f>'WEEKLY COMPETITIVE REPORT'!D27</f>
        <v>INDEP</v>
      </c>
      <c r="E27" s="4" t="str">
        <f>'WEEKLY COMPETITIVE REPORT'!E27</f>
        <v>Kolosej</v>
      </c>
      <c r="F27" s="38">
        <f>'WEEKLY COMPETITIVE REPORT'!F27</f>
        <v>7</v>
      </c>
      <c r="G27" s="38">
        <f>'WEEKLY COMPETITIVE REPORT'!G27</f>
        <v>1</v>
      </c>
      <c r="H27" s="15">
        <f>'WEEKLY COMPETITIVE REPORT'!H27/X4</f>
        <v>382.6625386996904</v>
      </c>
      <c r="I27" s="15">
        <f>'WEEKLY COMPETITIVE REPORT'!I27/X17</f>
        <v>0.008580897147591431</v>
      </c>
      <c r="J27" s="23">
        <f>'WEEKLY COMPETITIVE REPORT'!J27</f>
        <v>74</v>
      </c>
      <c r="K27" s="23">
        <f>'WEEKLY COMPETITIVE REPORT'!K27</f>
        <v>58</v>
      </c>
      <c r="L27" s="65">
        <f>'WEEKLY COMPETITIVE REPORT'!L27</f>
        <v>6.551724137931032</v>
      </c>
      <c r="M27" s="15">
        <f t="shared" si="3"/>
        <v>382.6625386996904</v>
      </c>
      <c r="N27" s="38">
        <f>'WEEKLY COMPETITIVE REPORT'!N27</f>
        <v>1</v>
      </c>
      <c r="O27" s="15">
        <f>'WEEKLY COMPETITIVE REPORT'!O27/X4</f>
        <v>543.6532507739938</v>
      </c>
      <c r="P27" s="15">
        <f>'WEEKLY COMPETITIVE REPORT'!P27/X17</f>
        <v>0.017220972896200733</v>
      </c>
      <c r="Q27" s="23">
        <f>'WEEKLY COMPETITIVE REPORT'!Q27</f>
        <v>114</v>
      </c>
      <c r="R27" s="23">
        <f>'WEEKLY COMPETITIVE REPORT'!R27</f>
        <v>121</v>
      </c>
      <c r="S27" s="65">
        <f>'WEEKLY COMPETITIVE REPORT'!S27</f>
        <v>-24.570446735395194</v>
      </c>
      <c r="T27" s="15">
        <f>'WEEKLY COMPETITIVE REPORT'!T27/X17</f>
        <v>0.45150313646585394</v>
      </c>
      <c r="U27" s="15">
        <f t="shared" si="4"/>
        <v>543.6532507739938</v>
      </c>
      <c r="V27" s="26">
        <f t="shared" si="5"/>
        <v>544.1047539104596</v>
      </c>
      <c r="W27" s="23">
        <f>'WEEKLY COMPETITIVE REPORT'!W27</f>
        <v>3366</v>
      </c>
      <c r="X27" s="57">
        <f>'WEEKLY COMPETITIVE REPORT'!X27</f>
        <v>3480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3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4"/>
        <v>#DIV/0!</v>
      </c>
      <c r="V28" s="26">
        <f t="shared" si="5"/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96</v>
      </c>
      <c r="H34" s="33">
        <f>SUM(H14:H33)</f>
        <v>225435.29411764705</v>
      </c>
      <c r="I34" s="32">
        <f>SUM(I14:I33)</f>
        <v>133010.53489668661</v>
      </c>
      <c r="J34" s="32">
        <f>SUM(J14:J33)</f>
        <v>36969</v>
      </c>
      <c r="K34" s="32">
        <f>SUM(K14:K33)</f>
        <v>21773</v>
      </c>
      <c r="L34" s="65">
        <f>'WEEKLY COMPETITIVE REPORT'!L34</f>
        <v>64.24176260420802</v>
      </c>
      <c r="M34" s="33">
        <f>H34/G34</f>
        <v>2348.28431372549</v>
      </c>
      <c r="N34" s="41">
        <f>'WEEKLY COMPETITIVE REPORT'!N34</f>
        <v>96</v>
      </c>
      <c r="O34" s="32">
        <f>SUM(O14:O33)</f>
        <v>302508.9783281733</v>
      </c>
      <c r="P34" s="32">
        <f>SUM(P14:P33)</f>
        <v>184395.06366060136</v>
      </c>
      <c r="Q34" s="32">
        <f>SUM(Q14:Q33)</f>
        <v>52285</v>
      </c>
      <c r="R34" s="32">
        <f>SUM(R14:R33)</f>
        <v>32334</v>
      </c>
      <c r="S34" s="66">
        <f>O34/P34-100%</f>
        <v>0.6405481379098796</v>
      </c>
      <c r="T34" s="32">
        <f>SUM(T14:T33)</f>
        <v>1238975.0645062325</v>
      </c>
      <c r="U34" s="33">
        <f>O34/N34</f>
        <v>3151.135190918472</v>
      </c>
      <c r="V34" s="32">
        <f>SUM(V14:V33)</f>
        <v>1541484.042834406</v>
      </c>
      <c r="W34" s="32">
        <f>SUM(W14:W33)</f>
        <v>221603</v>
      </c>
      <c r="X34" s="36">
        <f>SUM(X14:X33)</f>
        <v>273888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2010-05-20T11:27:58Z</dcterms:modified>
  <cp:category/>
  <cp:version/>
  <cp:contentType/>
  <cp:contentStatus/>
</cp:coreProperties>
</file>