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155" windowWidth="19320" windowHeight="1023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<sst xmlns="http://schemas.openxmlformats.org/spreadsheetml/2006/main" count="233" uniqueCount="82">
  <si>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</si>
  <si>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</si>
  <si>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</si>
  <si>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</si>
  <si>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</si>
  <si>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</si>
  <si>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</si>
  <si>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</si>
  <si>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</si>
  <si>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</si>
  <si>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</si>
  <si>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</si>
  <si>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</si>
  <si>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</si>
  <si>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</si>
  <si>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</si>
  <si>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</si>
  <si>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</si>
  <si>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</si>
  <si>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</si>
  <si>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</si>
  <si>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</si>
  <si>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</si>
  <si>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</si>
  <si>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</si>
  <si>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</si>
  <si>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</si>
  <si>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</si>
  <si>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</si>
  <si>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</si>
  <si>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</si>
  <si>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</si>
  <si>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</si>
  <si>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</si>
  <si>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</si>
  <si>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</si>
  <si>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</si>
  <si>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</si>
  <si>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</si>
  <si>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</si>
  <si>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</si>
  <si>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</si>
  <si>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</si>
  <si>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WB</t>
  </si>
  <si>
    <t>Blitz</t>
  </si>
  <si>
    <t>INDEP</t>
  </si>
  <si>
    <t>All amounts in Euro (L.C.)</t>
  </si>
  <si>
    <t>All amounts in $ US</t>
  </si>
  <si>
    <t>WDI</t>
  </si>
  <si>
    <t>CENEX</t>
  </si>
  <si>
    <t>UNI</t>
  </si>
  <si>
    <t>PAR</t>
  </si>
  <si>
    <t>SONY</t>
  </si>
  <si>
    <t>New</t>
  </si>
  <si>
    <t>HOW TO TRAIN YOUR DRAGON</t>
  </si>
  <si>
    <t>REMEMBER ME</t>
  </si>
  <si>
    <t>SHE'S OUT OF MY LEAGUE</t>
  </si>
  <si>
    <t>CLASH OF THE TITANS</t>
  </si>
  <si>
    <t>WHEN IN ROME</t>
  </si>
  <si>
    <t>IRON MAN 2</t>
  </si>
  <si>
    <t>VERONIKA DECIDES TO DIE</t>
  </si>
  <si>
    <t>Kolosej</t>
  </si>
  <si>
    <t>BACK UP PLAN</t>
  </si>
  <si>
    <t>ROBIN HOOD</t>
  </si>
  <si>
    <t>PRINCE OF PERSIA</t>
  </si>
  <si>
    <t>SHREK FOREVER AFTER</t>
  </si>
  <si>
    <t>4 - Jun</t>
  </si>
  <si>
    <t>3 -Jun</t>
  </si>
  <si>
    <t>6 - Jun</t>
  </si>
  <si>
    <t>9 - Jun</t>
  </si>
  <si>
    <t>SEX and the CITY 2</t>
  </si>
  <si>
    <t>SHREK ZA VEDNO</t>
  </si>
  <si>
    <t>local title</t>
  </si>
  <si>
    <t>PERZIJSKI PRINC: Sipine casa</t>
  </si>
  <si>
    <t>ROMANCA V RIMU</t>
  </si>
  <si>
    <t>REZERVNI NACRT</t>
  </si>
  <si>
    <t>PREDOBRA ZAME</t>
  </si>
  <si>
    <t>KAKO IZURITI SVOJEGA ZMAJA</t>
  </si>
  <si>
    <t>SPOPAD TITANOV</t>
  </si>
  <si>
    <t>VERONIKA SE ODLOCI UMRETI</t>
  </si>
  <si>
    <t>NE POZABI ME</t>
  </si>
  <si>
    <t>SEKS V MESTU 2</t>
  </si>
</sst>
</file>

<file path=xl/styles.xml><?xml version="1.0" encoding="utf-8"?>
<styleSheet xmlns="http://schemas.openxmlformats.org/spreadsheetml/2006/main">
  <numFmts count="47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16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4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Border="1" applyAlignment="1" applyProtection="1">
      <alignment horizontal="right"/>
      <protection locked="0"/>
    </xf>
    <xf numFmtId="3" fontId="6" fillId="0" borderId="36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6" fontId="5" fillId="0" borderId="12" xfId="0" applyNumberFormat="1" applyFont="1" applyBorder="1" applyAlignment="1" quotePrefix="1">
      <alignment/>
    </xf>
    <xf numFmtId="16" fontId="5" fillId="0" borderId="15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33" xfId="0" applyNumberFormat="1" applyFont="1" applyBorder="1" applyAlignment="1" quotePrefix="1">
      <alignment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 quotePrefix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Border="1" applyAlignment="1" quotePrefix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Fill="1" applyBorder="1" applyAlignment="1" quotePrefix="1">
      <alignment horizontal="right"/>
    </xf>
    <xf numFmtId="0" fontId="4" fillId="0" borderId="11" xfId="0" applyFont="1" applyBorder="1" applyAlignment="1">
      <alignment/>
    </xf>
    <xf numFmtId="3" fontId="6" fillId="0" borderId="13" xfId="0" applyNumberFormat="1" applyFont="1" applyFill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Followed Hyperlink" xfId="53"/>
    <cellStyle name="Percent" xfId="54"/>
    <cellStyle name="Output" xfId="55"/>
    <cellStyle name="Title" xfId="56"/>
    <cellStyle name="Total" xfId="57"/>
    <cellStyle name="Currency" xfId="58"/>
    <cellStyle name="Currency [0]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zoomScalePageLayoutView="0" workbookViewId="0" topLeftCell="A7">
      <selection activeCell="A7" sqref="A7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9" hidden="1" customWidth="1"/>
    <col min="22" max="22" width="9.7109375" style="29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6" t="s">
        <v>39</v>
      </c>
      <c r="J1" s="1"/>
      <c r="K1" s="46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1"/>
      <c r="E3" s="1"/>
      <c r="F3" s="1"/>
      <c r="G3" s="1"/>
      <c r="H3" s="1"/>
      <c r="I3" s="1"/>
      <c r="J3" s="1"/>
      <c r="K3" s="13" t="s">
        <v>0</v>
      </c>
      <c r="L3" s="13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9"/>
      <c r="B4" s="9"/>
      <c r="C4" s="19" t="s">
        <v>1</v>
      </c>
      <c r="D4" s="94"/>
      <c r="E4" s="7"/>
      <c r="F4" s="9"/>
      <c r="G4" s="20" t="s">
        <v>2</v>
      </c>
      <c r="H4" s="21"/>
      <c r="I4" s="21"/>
      <c r="J4" s="21"/>
      <c r="K4" s="85" t="s">
        <v>66</v>
      </c>
      <c r="L4" s="21"/>
      <c r="M4" s="86" t="s">
        <v>68</v>
      </c>
      <c r="N4" s="27"/>
      <c r="O4" s="9"/>
      <c r="P4" s="9"/>
      <c r="Q4" s="9"/>
      <c r="R4" s="9"/>
      <c r="S4" s="9"/>
      <c r="T4" s="9"/>
      <c r="U4" s="30"/>
      <c r="V4" s="40"/>
      <c r="W4" s="61" t="s">
        <v>3</v>
      </c>
      <c r="X4" s="22" t="s">
        <v>0</v>
      </c>
      <c r="Y4" s="72">
        <v>0.83</v>
      </c>
    </row>
    <row r="5" spans="1:25" s="2" customFormat="1" ht="11.25">
      <c r="A5" s="9"/>
      <c r="B5" s="9"/>
      <c r="C5" s="9" t="s">
        <v>0</v>
      </c>
      <c r="D5" s="9"/>
      <c r="E5" s="9"/>
      <c r="F5" s="9"/>
      <c r="G5" s="3" t="s">
        <v>4</v>
      </c>
      <c r="H5" s="8"/>
      <c r="I5" s="8"/>
      <c r="J5" s="8"/>
      <c r="K5" s="84" t="s">
        <v>67</v>
      </c>
      <c r="L5" s="8"/>
      <c r="M5" s="87" t="s">
        <v>69</v>
      </c>
      <c r="N5" s="27"/>
      <c r="O5" s="9"/>
      <c r="P5" s="9"/>
      <c r="Q5" s="9"/>
      <c r="R5" s="9"/>
      <c r="S5" s="9"/>
      <c r="T5" s="9"/>
      <c r="U5" s="30"/>
      <c r="V5" s="30"/>
      <c r="W5" s="71"/>
      <c r="X5" s="21"/>
      <c r="Y5" s="70"/>
    </row>
    <row r="6" spans="1:25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27"/>
      <c r="M6" s="9"/>
      <c r="N6" s="9"/>
      <c r="O6" s="27"/>
      <c r="P6" s="9"/>
      <c r="Q6" s="9"/>
      <c r="R6" s="9"/>
      <c r="S6" s="9"/>
      <c r="T6" s="9"/>
      <c r="U6" s="30"/>
      <c r="V6" s="30"/>
      <c r="W6" s="44"/>
      <c r="X6" s="9"/>
      <c r="Y6" s="45"/>
    </row>
    <row r="7" spans="1:25" s="2" customFormat="1" ht="12.75">
      <c r="A7" s="9"/>
      <c r="B7" s="9" t="s">
        <v>8</v>
      </c>
      <c r="C7" s="9" t="s">
        <v>28</v>
      </c>
      <c r="D7" s="9"/>
      <c r="E7" s="9"/>
      <c r="F7" s="9"/>
      <c r="G7" s="9"/>
      <c r="H7" s="42" t="s">
        <v>6</v>
      </c>
      <c r="I7" s="9"/>
      <c r="J7" s="10" t="s">
        <v>7</v>
      </c>
      <c r="K7" s="42">
        <v>23</v>
      </c>
      <c r="L7" s="10" t="s">
        <v>7</v>
      </c>
      <c r="M7" s="9"/>
      <c r="N7" s="9"/>
      <c r="O7" s="42"/>
      <c r="P7" s="9"/>
      <c r="Q7" s="10" t="s">
        <v>7</v>
      </c>
      <c r="R7" s="9"/>
      <c r="S7" s="10" t="s">
        <v>7</v>
      </c>
      <c r="T7" s="9"/>
      <c r="U7" s="10" t="s">
        <v>7</v>
      </c>
      <c r="V7" s="10"/>
      <c r="W7" s="43"/>
      <c r="X7" s="10" t="s">
        <v>7</v>
      </c>
      <c r="Y7" s="28"/>
    </row>
    <row r="8" spans="1:25" ht="12.75">
      <c r="A8" s="10"/>
      <c r="B8" s="9" t="s">
        <v>29</v>
      </c>
      <c r="C8" s="11" t="s">
        <v>10</v>
      </c>
      <c r="D8" s="11"/>
      <c r="E8" s="10"/>
      <c r="F8" s="10"/>
      <c r="G8" s="10"/>
      <c r="H8" s="10"/>
      <c r="I8" s="10"/>
      <c r="J8" s="10" t="s">
        <v>9</v>
      </c>
      <c r="K8" s="42"/>
      <c r="L8" s="10" t="s">
        <v>9</v>
      </c>
      <c r="M8" s="9"/>
      <c r="N8" s="9"/>
      <c r="O8" s="42"/>
      <c r="P8" s="14"/>
      <c r="Q8" s="10" t="s">
        <v>9</v>
      </c>
      <c r="R8" s="10"/>
      <c r="S8" s="10" t="s">
        <v>9</v>
      </c>
      <c r="T8" s="10"/>
      <c r="U8" s="10" t="s">
        <v>9</v>
      </c>
      <c r="V8" s="10"/>
      <c r="W8" s="43" t="s">
        <v>5</v>
      </c>
      <c r="X8" s="10" t="s">
        <v>9</v>
      </c>
      <c r="Y8" s="28">
        <v>40339</v>
      </c>
    </row>
    <row r="9" spans="1:25" ht="12.75">
      <c r="A9" s="9"/>
      <c r="B9" s="11"/>
      <c r="C9" s="12" t="s">
        <v>30</v>
      </c>
      <c r="D9" s="12"/>
      <c r="E9" s="9"/>
      <c r="F9" s="9"/>
      <c r="G9" s="9" t="s">
        <v>0</v>
      </c>
      <c r="H9" s="60" t="s">
        <v>46</v>
      </c>
      <c r="I9" s="10"/>
      <c r="J9" s="10" t="s">
        <v>11</v>
      </c>
      <c r="K9" s="10"/>
      <c r="L9" s="10" t="s">
        <v>11</v>
      </c>
      <c r="M9" s="10"/>
      <c r="N9" s="10"/>
      <c r="O9" s="10"/>
      <c r="P9" s="10"/>
      <c r="Q9" s="10" t="s">
        <v>11</v>
      </c>
      <c r="R9" s="10"/>
      <c r="S9" s="10" t="s">
        <v>11</v>
      </c>
      <c r="T9" s="10"/>
      <c r="U9" s="10" t="s">
        <v>11</v>
      </c>
      <c r="V9" s="10"/>
      <c r="W9" s="10"/>
      <c r="X9" s="10" t="s">
        <v>11</v>
      </c>
      <c r="Y9" s="18"/>
    </row>
    <row r="10" spans="1:25" ht="12.75">
      <c r="A10" s="9"/>
      <c r="B10" s="9"/>
      <c r="C10" s="11"/>
      <c r="D10" s="11"/>
      <c r="E10" s="9"/>
      <c r="F10" s="9"/>
      <c r="G10" s="9"/>
      <c r="H10" s="10"/>
      <c r="I10" s="10"/>
      <c r="J10" s="10" t="s">
        <v>12</v>
      </c>
      <c r="K10" s="10"/>
      <c r="L10" s="10" t="s">
        <v>12</v>
      </c>
      <c r="M10" s="10"/>
      <c r="N10" s="10"/>
      <c r="O10" s="10"/>
      <c r="P10" s="17"/>
      <c r="Q10" s="10" t="s">
        <v>12</v>
      </c>
      <c r="R10" s="10"/>
      <c r="S10" s="10" t="s">
        <v>12</v>
      </c>
      <c r="T10" s="10"/>
      <c r="U10" s="10" t="s">
        <v>12</v>
      </c>
      <c r="V10" s="10"/>
      <c r="W10" s="10"/>
      <c r="X10" s="10" t="s">
        <v>12</v>
      </c>
      <c r="Y10" s="10"/>
    </row>
    <row r="11" spans="1:25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31"/>
      <c r="V11" s="31"/>
      <c r="W11" s="10"/>
      <c r="X11" s="10"/>
      <c r="Y11" s="10"/>
    </row>
    <row r="12" spans="1:25" ht="12.75">
      <c r="A12" s="47" t="s">
        <v>13</v>
      </c>
      <c r="B12" s="48" t="s">
        <v>14</v>
      </c>
      <c r="C12" s="48"/>
      <c r="D12" s="48"/>
      <c r="E12" s="48"/>
      <c r="F12" s="48" t="s">
        <v>35</v>
      </c>
      <c r="G12" s="48" t="s">
        <v>15</v>
      </c>
      <c r="H12" s="48" t="s">
        <v>16</v>
      </c>
      <c r="I12" s="48" t="s">
        <v>33</v>
      </c>
      <c r="J12" s="48" t="s">
        <v>31</v>
      </c>
      <c r="K12" s="48" t="s">
        <v>33</v>
      </c>
      <c r="L12" s="48" t="s">
        <v>31</v>
      </c>
      <c r="M12" s="48" t="s">
        <v>17</v>
      </c>
      <c r="N12" s="49" t="s">
        <v>40</v>
      </c>
      <c r="O12" s="48" t="s">
        <v>16</v>
      </c>
      <c r="P12" s="48" t="s">
        <v>32</v>
      </c>
      <c r="Q12" s="48" t="s">
        <v>34</v>
      </c>
      <c r="R12" s="48" t="s">
        <v>32</v>
      </c>
      <c r="S12" s="48" t="s">
        <v>18</v>
      </c>
      <c r="T12" s="48" t="s">
        <v>17</v>
      </c>
      <c r="U12" s="49" t="s">
        <v>20</v>
      </c>
      <c r="V12" s="49" t="s">
        <v>40</v>
      </c>
      <c r="W12" s="48" t="s">
        <v>19</v>
      </c>
      <c r="X12" s="48" t="s">
        <v>20</v>
      </c>
      <c r="Y12" s="50" t="s">
        <v>19</v>
      </c>
    </row>
    <row r="13" spans="1:25" ht="13.5" thickBot="1">
      <c r="A13" s="53" t="s">
        <v>15</v>
      </c>
      <c r="B13" s="54" t="s">
        <v>15</v>
      </c>
      <c r="C13" s="54" t="s">
        <v>21</v>
      </c>
      <c r="D13" s="54" t="s">
        <v>72</v>
      </c>
      <c r="E13" s="54" t="s">
        <v>22</v>
      </c>
      <c r="F13" s="54" t="s">
        <v>22</v>
      </c>
      <c r="G13" s="54" t="s">
        <v>16</v>
      </c>
      <c r="H13" s="54" t="s">
        <v>23</v>
      </c>
      <c r="I13" s="54" t="s">
        <v>24</v>
      </c>
      <c r="J13" s="54" t="s">
        <v>24</v>
      </c>
      <c r="K13" s="54" t="s">
        <v>25</v>
      </c>
      <c r="L13" s="54" t="s">
        <v>25</v>
      </c>
      <c r="M13" s="54" t="s">
        <v>26</v>
      </c>
      <c r="N13" s="55" t="s">
        <v>41</v>
      </c>
      <c r="O13" s="54" t="s">
        <v>23</v>
      </c>
      <c r="P13" s="54" t="s">
        <v>24</v>
      </c>
      <c r="Q13" s="54" t="s">
        <v>24</v>
      </c>
      <c r="R13" s="54" t="s">
        <v>25</v>
      </c>
      <c r="S13" s="54" t="s">
        <v>25</v>
      </c>
      <c r="T13" s="54" t="s">
        <v>26</v>
      </c>
      <c r="U13" s="55" t="s">
        <v>24</v>
      </c>
      <c r="V13" s="55" t="s">
        <v>41</v>
      </c>
      <c r="W13" s="54" t="s">
        <v>24</v>
      </c>
      <c r="X13" s="54" t="s">
        <v>25</v>
      </c>
      <c r="Y13" s="56" t="s">
        <v>25</v>
      </c>
    </row>
    <row r="14" spans="1:25" ht="12.75">
      <c r="A14" s="73">
        <v>1</v>
      </c>
      <c r="B14" s="73" t="s">
        <v>53</v>
      </c>
      <c r="C14" s="4" t="s">
        <v>70</v>
      </c>
      <c r="D14" s="4" t="s">
        <v>81</v>
      </c>
      <c r="E14" s="16" t="s">
        <v>43</v>
      </c>
      <c r="F14" s="16" t="s">
        <v>44</v>
      </c>
      <c r="G14" s="38">
        <v>1</v>
      </c>
      <c r="H14" s="38">
        <v>17</v>
      </c>
      <c r="I14" s="25">
        <v>60790</v>
      </c>
      <c r="J14" s="25"/>
      <c r="K14" s="25">
        <v>12336</v>
      </c>
      <c r="L14" s="25"/>
      <c r="M14" s="65" t="e">
        <f aca="true" t="shared" si="0" ref="M14:M25">(I14/J14*100)-100</f>
        <v>#DIV/0!</v>
      </c>
      <c r="N14" s="15">
        <f aca="true" t="shared" si="1" ref="N14:N25">I14/H14</f>
        <v>3575.8823529411766</v>
      </c>
      <c r="O14" s="74">
        <v>17</v>
      </c>
      <c r="P14" s="15">
        <v>118262</v>
      </c>
      <c r="Q14" s="15"/>
      <c r="R14" s="15">
        <v>25892</v>
      </c>
      <c r="S14" s="15"/>
      <c r="T14" s="65"/>
      <c r="U14" s="76">
        <v>7567</v>
      </c>
      <c r="V14" s="15">
        <f aca="true" t="shared" si="2" ref="V14:V25">P14/O14</f>
        <v>6956.588235294118</v>
      </c>
      <c r="W14" s="76">
        <f aca="true" t="shared" si="3" ref="W14:W25">SUM(U14,P14)</f>
        <v>125829</v>
      </c>
      <c r="X14" s="76">
        <v>1866</v>
      </c>
      <c r="Y14" s="77">
        <f aca="true" t="shared" si="4" ref="Y14:Y26">SUM(X14,R14)</f>
        <v>27758</v>
      </c>
    </row>
    <row r="15" spans="1:25" ht="12.75">
      <c r="A15" s="73">
        <v>2</v>
      </c>
      <c r="B15" s="73">
        <v>1</v>
      </c>
      <c r="C15" s="4" t="s">
        <v>65</v>
      </c>
      <c r="D15" s="4" t="s">
        <v>71</v>
      </c>
      <c r="E15" s="16" t="s">
        <v>51</v>
      </c>
      <c r="F15" s="16" t="s">
        <v>36</v>
      </c>
      <c r="G15" s="38">
        <v>2</v>
      </c>
      <c r="H15" s="38">
        <v>26</v>
      </c>
      <c r="I15" s="82">
        <v>59635</v>
      </c>
      <c r="J15" s="82">
        <v>113542</v>
      </c>
      <c r="K15" s="89">
        <v>11952</v>
      </c>
      <c r="L15" s="89">
        <v>22335</v>
      </c>
      <c r="M15" s="65">
        <f t="shared" si="0"/>
        <v>-47.47758538690528</v>
      </c>
      <c r="N15" s="15">
        <f t="shared" si="1"/>
        <v>2293.653846153846</v>
      </c>
      <c r="O15" s="74">
        <v>26</v>
      </c>
      <c r="P15" s="15">
        <v>86638</v>
      </c>
      <c r="Q15" s="15">
        <v>159110</v>
      </c>
      <c r="R15" s="15">
        <v>18764</v>
      </c>
      <c r="S15" s="15">
        <v>33746</v>
      </c>
      <c r="T15" s="65">
        <f aca="true" t="shared" si="5" ref="T15:T25">(P15/Q15*100)-100</f>
        <v>-45.54836276789642</v>
      </c>
      <c r="U15" s="76">
        <v>168768</v>
      </c>
      <c r="V15" s="15">
        <f t="shared" si="2"/>
        <v>3332.230769230769</v>
      </c>
      <c r="W15" s="76">
        <f t="shared" si="3"/>
        <v>255406</v>
      </c>
      <c r="X15" s="76">
        <v>37384</v>
      </c>
      <c r="Y15" s="77">
        <f t="shared" si="4"/>
        <v>56148</v>
      </c>
    </row>
    <row r="16" spans="1:25" ht="12.75">
      <c r="A16" s="73">
        <v>3</v>
      </c>
      <c r="B16" s="73">
        <v>3</v>
      </c>
      <c r="C16" s="4" t="s">
        <v>64</v>
      </c>
      <c r="D16" s="4" t="s">
        <v>73</v>
      </c>
      <c r="E16" s="16" t="s">
        <v>48</v>
      </c>
      <c r="F16" s="16" t="s">
        <v>49</v>
      </c>
      <c r="G16" s="38">
        <v>3</v>
      </c>
      <c r="H16" s="38">
        <v>12</v>
      </c>
      <c r="I16" s="15">
        <v>14047</v>
      </c>
      <c r="J16" s="15">
        <v>23057</v>
      </c>
      <c r="K16" s="15">
        <v>3006</v>
      </c>
      <c r="L16" s="15">
        <v>4928</v>
      </c>
      <c r="M16" s="65">
        <f t="shared" si="0"/>
        <v>-39.07706987032138</v>
      </c>
      <c r="N16" s="15">
        <f t="shared" si="1"/>
        <v>1170.5833333333333</v>
      </c>
      <c r="O16" s="74">
        <v>12</v>
      </c>
      <c r="P16" s="23">
        <v>20317</v>
      </c>
      <c r="Q16" s="23">
        <v>35978</v>
      </c>
      <c r="R16" s="23">
        <v>4675</v>
      </c>
      <c r="S16" s="23">
        <v>8334</v>
      </c>
      <c r="T16" s="65">
        <f t="shared" si="5"/>
        <v>-43.529379064984155</v>
      </c>
      <c r="U16" s="76">
        <v>77289</v>
      </c>
      <c r="V16" s="15">
        <f t="shared" si="2"/>
        <v>1693.0833333333333</v>
      </c>
      <c r="W16" s="76">
        <f t="shared" si="3"/>
        <v>97606</v>
      </c>
      <c r="X16" s="76">
        <v>18106</v>
      </c>
      <c r="Y16" s="77">
        <f t="shared" si="4"/>
        <v>22781</v>
      </c>
    </row>
    <row r="17" spans="1:25" ht="12.75">
      <c r="A17" s="73">
        <v>4</v>
      </c>
      <c r="B17" s="73">
        <v>2</v>
      </c>
      <c r="C17" s="4" t="s">
        <v>63</v>
      </c>
      <c r="D17" s="4" t="s">
        <v>63</v>
      </c>
      <c r="E17" s="16" t="s">
        <v>50</v>
      </c>
      <c r="F17" s="16" t="s">
        <v>36</v>
      </c>
      <c r="G17" s="38">
        <v>4</v>
      </c>
      <c r="H17" s="38">
        <v>15</v>
      </c>
      <c r="I17" s="15">
        <v>11882</v>
      </c>
      <c r="J17" s="15">
        <v>26004</v>
      </c>
      <c r="K17" s="23">
        <v>2478</v>
      </c>
      <c r="L17" s="23">
        <v>5313</v>
      </c>
      <c r="M17" s="65">
        <f t="shared" si="0"/>
        <v>-54.307029687740346</v>
      </c>
      <c r="N17" s="15">
        <f t="shared" si="1"/>
        <v>792.1333333333333</v>
      </c>
      <c r="O17" s="38">
        <v>15</v>
      </c>
      <c r="P17" s="23">
        <v>18812</v>
      </c>
      <c r="Q17" s="23">
        <v>43085</v>
      </c>
      <c r="R17" s="23">
        <v>4170</v>
      </c>
      <c r="S17" s="23">
        <v>9905</v>
      </c>
      <c r="T17" s="65">
        <f t="shared" si="5"/>
        <v>-56.33747243820355</v>
      </c>
      <c r="U17" s="76">
        <v>240642</v>
      </c>
      <c r="V17" s="15">
        <f t="shared" si="2"/>
        <v>1254.1333333333334</v>
      </c>
      <c r="W17" s="76">
        <f t="shared" si="3"/>
        <v>259454</v>
      </c>
      <c r="X17" s="76">
        <v>53651</v>
      </c>
      <c r="Y17" s="77">
        <f t="shared" si="4"/>
        <v>57821</v>
      </c>
    </row>
    <row r="18" spans="1:25" ht="13.5" customHeight="1">
      <c r="A18" s="73">
        <v>5</v>
      </c>
      <c r="B18" s="73">
        <v>4</v>
      </c>
      <c r="C18" s="4" t="s">
        <v>62</v>
      </c>
      <c r="D18" s="4" t="s">
        <v>75</v>
      </c>
      <c r="E18" s="16" t="s">
        <v>52</v>
      </c>
      <c r="F18" s="16" t="s">
        <v>42</v>
      </c>
      <c r="G18" s="38">
        <v>5</v>
      </c>
      <c r="H18" s="38">
        <v>7</v>
      </c>
      <c r="I18" s="15">
        <v>4820</v>
      </c>
      <c r="J18" s="15">
        <v>8274</v>
      </c>
      <c r="K18" s="95">
        <v>1009</v>
      </c>
      <c r="L18" s="95">
        <v>1721</v>
      </c>
      <c r="M18" s="65">
        <f t="shared" si="0"/>
        <v>-41.7452260091854</v>
      </c>
      <c r="N18" s="15">
        <f t="shared" si="1"/>
        <v>688.5714285714286</v>
      </c>
      <c r="O18" s="39">
        <v>7</v>
      </c>
      <c r="P18" s="15">
        <v>7023</v>
      </c>
      <c r="Q18" s="15">
        <v>11848</v>
      </c>
      <c r="R18" s="15">
        <v>1576</v>
      </c>
      <c r="S18" s="15">
        <v>2687</v>
      </c>
      <c r="T18" s="65">
        <f t="shared" si="5"/>
        <v>-40.72417285617826</v>
      </c>
      <c r="U18" s="76">
        <v>92697</v>
      </c>
      <c r="V18" s="15">
        <f t="shared" si="2"/>
        <v>1003.2857142857143</v>
      </c>
      <c r="W18" s="76">
        <f t="shared" si="3"/>
        <v>99720</v>
      </c>
      <c r="X18" s="76">
        <v>21110</v>
      </c>
      <c r="Y18" s="77">
        <f t="shared" si="4"/>
        <v>22686</v>
      </c>
    </row>
    <row r="19" spans="1:25" ht="12.75">
      <c r="A19" s="73">
        <v>6</v>
      </c>
      <c r="B19" s="73">
        <v>5</v>
      </c>
      <c r="C19" s="4" t="s">
        <v>59</v>
      </c>
      <c r="D19" s="4" t="s">
        <v>59</v>
      </c>
      <c r="E19" s="16" t="s">
        <v>51</v>
      </c>
      <c r="F19" s="16" t="s">
        <v>36</v>
      </c>
      <c r="G19" s="38">
        <v>6</v>
      </c>
      <c r="H19" s="38">
        <v>6</v>
      </c>
      <c r="I19" s="15">
        <v>1068</v>
      </c>
      <c r="J19" s="15">
        <v>3018</v>
      </c>
      <c r="K19" s="15">
        <v>215</v>
      </c>
      <c r="L19" s="15">
        <v>611</v>
      </c>
      <c r="M19" s="65">
        <f t="shared" si="0"/>
        <v>-64.61232604373757</v>
      </c>
      <c r="N19" s="15">
        <f t="shared" si="1"/>
        <v>178</v>
      </c>
      <c r="O19" s="39">
        <v>6</v>
      </c>
      <c r="P19" s="15">
        <v>1733</v>
      </c>
      <c r="Q19" s="15">
        <v>5628</v>
      </c>
      <c r="R19" s="15">
        <v>361</v>
      </c>
      <c r="S19" s="15">
        <v>1357</v>
      </c>
      <c r="T19" s="65">
        <f t="shared" si="5"/>
        <v>-69.20753375977256</v>
      </c>
      <c r="U19" s="76">
        <v>95326</v>
      </c>
      <c r="V19" s="15">
        <f t="shared" si="2"/>
        <v>288.8333333333333</v>
      </c>
      <c r="W19" s="76">
        <f t="shared" si="3"/>
        <v>97059</v>
      </c>
      <c r="X19" s="76">
        <v>20859</v>
      </c>
      <c r="Y19" s="77">
        <f t="shared" si="4"/>
        <v>21220</v>
      </c>
    </row>
    <row r="20" spans="1:25" ht="12.75">
      <c r="A20" s="73">
        <v>7</v>
      </c>
      <c r="B20" s="73">
        <v>6</v>
      </c>
      <c r="C20" s="4" t="s">
        <v>58</v>
      </c>
      <c r="D20" s="4" t="s">
        <v>74</v>
      </c>
      <c r="E20" s="16" t="s">
        <v>48</v>
      </c>
      <c r="F20" s="16" t="s">
        <v>49</v>
      </c>
      <c r="G20" s="38">
        <v>7</v>
      </c>
      <c r="H20" s="38">
        <v>6</v>
      </c>
      <c r="I20" s="15">
        <v>1018</v>
      </c>
      <c r="J20" s="15">
        <v>2521</v>
      </c>
      <c r="K20" s="15">
        <v>230</v>
      </c>
      <c r="L20" s="15">
        <v>535</v>
      </c>
      <c r="M20" s="65">
        <f t="shared" si="0"/>
        <v>-59.61919873066244</v>
      </c>
      <c r="N20" s="15">
        <f t="shared" si="1"/>
        <v>169.66666666666666</v>
      </c>
      <c r="O20" s="74">
        <v>6</v>
      </c>
      <c r="P20" s="23">
        <v>1465</v>
      </c>
      <c r="Q20" s="23">
        <v>4259</v>
      </c>
      <c r="R20" s="23">
        <v>348</v>
      </c>
      <c r="S20" s="23">
        <v>1016</v>
      </c>
      <c r="T20" s="65">
        <f t="shared" si="5"/>
        <v>-65.60225405024653</v>
      </c>
      <c r="U20" s="76">
        <v>72423</v>
      </c>
      <c r="V20" s="15">
        <f t="shared" si="2"/>
        <v>244.16666666666666</v>
      </c>
      <c r="W20" s="76">
        <f t="shared" si="3"/>
        <v>73888</v>
      </c>
      <c r="X20" s="76">
        <v>16912</v>
      </c>
      <c r="Y20" s="77">
        <f t="shared" si="4"/>
        <v>17260</v>
      </c>
    </row>
    <row r="21" spans="1:25" ht="12.75">
      <c r="A21" s="73">
        <v>8</v>
      </c>
      <c r="B21" s="73">
        <v>8</v>
      </c>
      <c r="C21" s="4" t="s">
        <v>54</v>
      </c>
      <c r="D21" s="4" t="s">
        <v>77</v>
      </c>
      <c r="E21" s="16" t="s">
        <v>51</v>
      </c>
      <c r="F21" s="16" t="s">
        <v>36</v>
      </c>
      <c r="G21" s="38">
        <v>10</v>
      </c>
      <c r="H21" s="38">
        <v>14</v>
      </c>
      <c r="I21" s="15">
        <v>900</v>
      </c>
      <c r="J21" s="15">
        <v>1540</v>
      </c>
      <c r="K21" s="89">
        <v>215</v>
      </c>
      <c r="L21" s="89">
        <v>402</v>
      </c>
      <c r="M21" s="65">
        <f t="shared" si="0"/>
        <v>-41.55844155844156</v>
      </c>
      <c r="N21" s="15">
        <f t="shared" si="1"/>
        <v>64.28571428571429</v>
      </c>
      <c r="O21" s="74">
        <v>14</v>
      </c>
      <c r="P21" s="23">
        <v>1150</v>
      </c>
      <c r="Q21" s="23">
        <v>1877</v>
      </c>
      <c r="R21" s="23">
        <v>282</v>
      </c>
      <c r="S21" s="23">
        <v>480</v>
      </c>
      <c r="T21" s="65">
        <f t="shared" si="5"/>
        <v>-38.73201917954182</v>
      </c>
      <c r="U21" s="76">
        <v>261563</v>
      </c>
      <c r="V21" s="15">
        <f t="shared" si="2"/>
        <v>82.14285714285714</v>
      </c>
      <c r="W21" s="76">
        <f t="shared" si="3"/>
        <v>262713</v>
      </c>
      <c r="X21" s="76">
        <v>53992</v>
      </c>
      <c r="Y21" s="77">
        <f t="shared" si="4"/>
        <v>54274</v>
      </c>
    </row>
    <row r="22" spans="1:25" ht="12.75">
      <c r="A22" s="73">
        <v>9</v>
      </c>
      <c r="B22" s="73">
        <v>7</v>
      </c>
      <c r="C22" s="4" t="s">
        <v>56</v>
      </c>
      <c r="D22" s="4" t="s">
        <v>76</v>
      </c>
      <c r="E22" s="16" t="s">
        <v>51</v>
      </c>
      <c r="F22" s="16" t="s">
        <v>36</v>
      </c>
      <c r="G22" s="38">
        <v>8</v>
      </c>
      <c r="H22" s="38">
        <v>8</v>
      </c>
      <c r="I22" s="25">
        <v>793</v>
      </c>
      <c r="J22" s="25">
        <v>1777</v>
      </c>
      <c r="K22" s="25">
        <v>153</v>
      </c>
      <c r="L22" s="25">
        <v>371</v>
      </c>
      <c r="M22" s="65">
        <f t="shared" si="0"/>
        <v>-55.37422622397299</v>
      </c>
      <c r="N22" s="15">
        <f t="shared" si="1"/>
        <v>99.125</v>
      </c>
      <c r="O22" s="74">
        <v>8</v>
      </c>
      <c r="P22" s="15">
        <v>1207</v>
      </c>
      <c r="Q22" s="15">
        <v>2685</v>
      </c>
      <c r="R22" s="15">
        <v>244</v>
      </c>
      <c r="S22" s="15">
        <v>574</v>
      </c>
      <c r="T22" s="65">
        <f t="shared" si="5"/>
        <v>-55.04655493482309</v>
      </c>
      <c r="U22" s="76">
        <v>108646</v>
      </c>
      <c r="V22" s="15">
        <f t="shared" si="2"/>
        <v>150.875</v>
      </c>
      <c r="W22" s="76">
        <f t="shared" si="3"/>
        <v>109853</v>
      </c>
      <c r="X22" s="76">
        <v>25436</v>
      </c>
      <c r="Y22" s="77">
        <f t="shared" si="4"/>
        <v>25680</v>
      </c>
    </row>
    <row r="23" spans="1:25" ht="12.75">
      <c r="A23" s="73">
        <v>10</v>
      </c>
      <c r="B23" s="73">
        <v>9</v>
      </c>
      <c r="C23" s="4" t="s">
        <v>57</v>
      </c>
      <c r="D23" s="4" t="s">
        <v>78</v>
      </c>
      <c r="E23" s="16" t="s">
        <v>43</v>
      </c>
      <c r="F23" s="16" t="s">
        <v>44</v>
      </c>
      <c r="G23" s="38">
        <v>7</v>
      </c>
      <c r="H23" s="38">
        <v>15</v>
      </c>
      <c r="I23" s="25">
        <v>243</v>
      </c>
      <c r="J23" s="25">
        <v>974</v>
      </c>
      <c r="K23" s="25">
        <v>56</v>
      </c>
      <c r="L23" s="25">
        <v>199</v>
      </c>
      <c r="M23" s="65">
        <f t="shared" si="0"/>
        <v>-75.05133470225873</v>
      </c>
      <c r="N23" s="15">
        <f t="shared" si="1"/>
        <v>16.2</v>
      </c>
      <c r="O23" s="39">
        <v>15</v>
      </c>
      <c r="P23" s="15">
        <v>372</v>
      </c>
      <c r="Q23" s="15">
        <v>1380</v>
      </c>
      <c r="R23" s="15">
        <v>88</v>
      </c>
      <c r="S23" s="15">
        <v>293</v>
      </c>
      <c r="T23" s="65">
        <f t="shared" si="5"/>
        <v>-73.04347826086956</v>
      </c>
      <c r="U23" s="76">
        <v>178943</v>
      </c>
      <c r="V23" s="15">
        <f t="shared" si="2"/>
        <v>24.8</v>
      </c>
      <c r="W23" s="76">
        <f t="shared" si="3"/>
        <v>179315</v>
      </c>
      <c r="X23" s="78">
        <v>35537</v>
      </c>
      <c r="Y23" s="77">
        <f t="shared" si="4"/>
        <v>35625</v>
      </c>
    </row>
    <row r="24" spans="1:25" ht="12.75">
      <c r="A24" s="73">
        <v>11</v>
      </c>
      <c r="B24" s="52">
        <v>12</v>
      </c>
      <c r="C24" s="4" t="s">
        <v>55</v>
      </c>
      <c r="D24" s="4" t="s">
        <v>80</v>
      </c>
      <c r="E24" s="16" t="s">
        <v>45</v>
      </c>
      <c r="F24" s="16" t="s">
        <v>44</v>
      </c>
      <c r="G24" s="38">
        <v>8</v>
      </c>
      <c r="H24" s="38">
        <v>6</v>
      </c>
      <c r="I24" s="25">
        <v>164</v>
      </c>
      <c r="J24" s="25">
        <v>114</v>
      </c>
      <c r="K24" s="25">
        <v>41</v>
      </c>
      <c r="L24" s="25">
        <v>27</v>
      </c>
      <c r="M24" s="65">
        <f t="shared" si="0"/>
        <v>43.859649122807014</v>
      </c>
      <c r="N24" s="15">
        <f t="shared" si="1"/>
        <v>27.333333333333332</v>
      </c>
      <c r="O24" s="74">
        <v>6</v>
      </c>
      <c r="P24" s="15">
        <v>164</v>
      </c>
      <c r="Q24" s="15">
        <v>241</v>
      </c>
      <c r="R24" s="15">
        <v>41</v>
      </c>
      <c r="S24" s="15">
        <v>64</v>
      </c>
      <c r="T24" s="65">
        <f t="shared" si="5"/>
        <v>-31.95020746887967</v>
      </c>
      <c r="U24" s="76">
        <v>49310</v>
      </c>
      <c r="V24" s="15">
        <f t="shared" si="2"/>
        <v>27.333333333333332</v>
      </c>
      <c r="W24" s="76">
        <f t="shared" si="3"/>
        <v>49474</v>
      </c>
      <c r="X24" s="78">
        <v>11719</v>
      </c>
      <c r="Y24" s="77">
        <f t="shared" si="4"/>
        <v>11760</v>
      </c>
    </row>
    <row r="25" spans="1:25" ht="12.75" customHeight="1">
      <c r="A25" s="52">
        <v>12</v>
      </c>
      <c r="B25" s="73">
        <v>10</v>
      </c>
      <c r="C25" s="88" t="s">
        <v>60</v>
      </c>
      <c r="D25" s="88" t="s">
        <v>79</v>
      </c>
      <c r="E25" s="16" t="s">
        <v>45</v>
      </c>
      <c r="F25" s="16" t="s">
        <v>61</v>
      </c>
      <c r="G25" s="38">
        <v>10</v>
      </c>
      <c r="H25" s="38">
        <v>1</v>
      </c>
      <c r="I25" s="25">
        <v>51</v>
      </c>
      <c r="J25" s="25">
        <v>252</v>
      </c>
      <c r="K25" s="25">
        <v>12</v>
      </c>
      <c r="L25" s="25">
        <v>61</v>
      </c>
      <c r="M25" s="65">
        <f t="shared" si="0"/>
        <v>-79.76190476190476</v>
      </c>
      <c r="N25" s="15">
        <f t="shared" si="1"/>
        <v>51</v>
      </c>
      <c r="O25" s="38">
        <v>1</v>
      </c>
      <c r="P25" s="15">
        <v>135</v>
      </c>
      <c r="Q25" s="15">
        <v>466</v>
      </c>
      <c r="R25" s="25">
        <v>41</v>
      </c>
      <c r="S25" s="25">
        <v>129</v>
      </c>
      <c r="T25" s="65">
        <f t="shared" si="5"/>
        <v>-71.03004291845494</v>
      </c>
      <c r="U25" s="78">
        <v>16494</v>
      </c>
      <c r="V25" s="15">
        <f t="shared" si="2"/>
        <v>135</v>
      </c>
      <c r="W25" s="76">
        <f t="shared" si="3"/>
        <v>16629</v>
      </c>
      <c r="X25" s="76">
        <v>3699</v>
      </c>
      <c r="Y25" s="77">
        <f t="shared" si="4"/>
        <v>3740</v>
      </c>
    </row>
    <row r="26" spans="1:25" ht="12.75" customHeight="1">
      <c r="A26" s="73"/>
      <c r="B26" s="73"/>
      <c r="C26" s="4"/>
      <c r="D26" s="4"/>
      <c r="E26" s="16"/>
      <c r="F26" s="16"/>
      <c r="G26" s="38"/>
      <c r="H26" s="38"/>
      <c r="I26" s="15"/>
      <c r="J26" s="15"/>
      <c r="K26" s="15"/>
      <c r="L26" s="15"/>
      <c r="M26" s="65"/>
      <c r="N26" s="15"/>
      <c r="O26" s="74"/>
      <c r="P26" s="15"/>
      <c r="Q26" s="15"/>
      <c r="R26" s="15"/>
      <c r="S26" s="15"/>
      <c r="T26" s="65"/>
      <c r="U26" s="78"/>
      <c r="V26" s="15"/>
      <c r="W26" s="76"/>
      <c r="X26" s="76"/>
      <c r="Y26" s="77"/>
    </row>
    <row r="27" spans="1:25" ht="12.75">
      <c r="A27" s="73">
        <v>14</v>
      </c>
      <c r="B27" s="73"/>
      <c r="C27" s="4"/>
      <c r="D27" s="4"/>
      <c r="E27" s="16"/>
      <c r="F27" s="16"/>
      <c r="G27" s="38"/>
      <c r="H27" s="38"/>
      <c r="I27" s="25"/>
      <c r="J27" s="25"/>
      <c r="K27" s="83"/>
      <c r="L27" s="83"/>
      <c r="M27" s="65"/>
      <c r="N27" s="15"/>
      <c r="O27" s="39"/>
      <c r="P27" s="15"/>
      <c r="Q27" s="15"/>
      <c r="R27" s="15"/>
      <c r="S27" s="15"/>
      <c r="T27" s="65"/>
      <c r="U27" s="76"/>
      <c r="V27" s="15"/>
      <c r="W27" s="76"/>
      <c r="X27" s="78"/>
      <c r="Y27" s="77"/>
    </row>
    <row r="28" spans="1:25" ht="12.75">
      <c r="A28" s="73">
        <v>15</v>
      </c>
      <c r="B28" s="52"/>
      <c r="C28" s="4"/>
      <c r="D28" s="4"/>
      <c r="E28" s="16"/>
      <c r="F28" s="16"/>
      <c r="G28" s="38"/>
      <c r="H28" s="38"/>
      <c r="I28" s="25"/>
      <c r="J28" s="25"/>
      <c r="K28" s="23"/>
      <c r="L28" s="23"/>
      <c r="M28" s="65"/>
      <c r="N28" s="15"/>
      <c r="O28" s="38"/>
      <c r="P28" s="23"/>
      <c r="Q28" s="23"/>
      <c r="R28" s="23"/>
      <c r="S28" s="23"/>
      <c r="T28" s="65"/>
      <c r="U28" s="76"/>
      <c r="V28" s="15"/>
      <c r="W28" s="76"/>
      <c r="X28" s="78"/>
      <c r="Y28" s="77"/>
    </row>
    <row r="29" spans="1:25" ht="12.75">
      <c r="A29" s="73">
        <v>16</v>
      </c>
      <c r="B29" s="52"/>
      <c r="C29" s="4"/>
      <c r="D29" s="4"/>
      <c r="E29" s="16"/>
      <c r="F29" s="16"/>
      <c r="G29" s="38"/>
      <c r="H29" s="38"/>
      <c r="I29" s="25"/>
      <c r="J29" s="25"/>
      <c r="K29" s="25"/>
      <c r="L29" s="25"/>
      <c r="M29" s="65"/>
      <c r="N29" s="15"/>
      <c r="O29" s="39"/>
      <c r="P29" s="15"/>
      <c r="Q29" s="15"/>
      <c r="R29" s="15"/>
      <c r="S29" s="15"/>
      <c r="T29" s="65"/>
      <c r="U29" s="76"/>
      <c r="V29" s="15"/>
      <c r="W29" s="76"/>
      <c r="X29" s="76"/>
      <c r="Y29" s="77"/>
    </row>
    <row r="30" spans="1:25" ht="12.75">
      <c r="A30" s="73">
        <v>17</v>
      </c>
      <c r="B30" s="73"/>
      <c r="C30" s="4"/>
      <c r="D30" s="4"/>
      <c r="E30" s="16"/>
      <c r="F30" s="16"/>
      <c r="G30" s="38"/>
      <c r="H30" s="38"/>
      <c r="I30" s="25"/>
      <c r="J30" s="25"/>
      <c r="K30" s="23"/>
      <c r="L30" s="23"/>
      <c r="M30" s="65"/>
      <c r="N30" s="15"/>
      <c r="O30" s="74"/>
      <c r="P30" s="15"/>
      <c r="Q30" s="15"/>
      <c r="R30" s="15"/>
      <c r="S30" s="15"/>
      <c r="T30" s="65"/>
      <c r="U30" s="92"/>
      <c r="V30" s="15"/>
      <c r="W30" s="76"/>
      <c r="X30" s="78"/>
      <c r="Y30" s="77"/>
    </row>
    <row r="31" spans="1:25" ht="12.75">
      <c r="A31" s="73">
        <v>18</v>
      </c>
      <c r="B31" s="73"/>
      <c r="C31" s="4"/>
      <c r="D31" s="4"/>
      <c r="E31" s="16"/>
      <c r="F31" s="16"/>
      <c r="G31" s="38"/>
      <c r="H31" s="38"/>
      <c r="I31" s="25"/>
      <c r="J31" s="25"/>
      <c r="K31" s="91"/>
      <c r="L31" s="91"/>
      <c r="M31" s="65"/>
      <c r="N31" s="15"/>
      <c r="O31" s="74"/>
      <c r="P31" s="23"/>
      <c r="Q31" s="23"/>
      <c r="R31" s="23"/>
      <c r="S31" s="23"/>
      <c r="T31" s="65"/>
      <c r="U31" s="83"/>
      <c r="V31" s="15"/>
      <c r="W31" s="76"/>
      <c r="X31" s="76"/>
      <c r="Y31" s="77"/>
    </row>
    <row r="32" spans="1:25" ht="12.75">
      <c r="A32" s="73">
        <v>19</v>
      </c>
      <c r="B32" s="73"/>
      <c r="C32" s="4"/>
      <c r="D32" s="4"/>
      <c r="E32" s="16"/>
      <c r="F32" s="16"/>
      <c r="G32" s="38"/>
      <c r="H32" s="38"/>
      <c r="I32" s="15"/>
      <c r="J32" s="15"/>
      <c r="K32" s="93"/>
      <c r="L32" s="93"/>
      <c r="M32" s="65"/>
      <c r="N32" s="15"/>
      <c r="O32" s="74"/>
      <c r="P32" s="75"/>
      <c r="Q32" s="75"/>
      <c r="R32" s="75"/>
      <c r="S32" s="75"/>
      <c r="T32" s="65"/>
      <c r="U32" s="83"/>
      <c r="V32" s="15"/>
      <c r="W32" s="76"/>
      <c r="X32" s="76"/>
      <c r="Y32" s="77"/>
    </row>
    <row r="33" spans="1:25" ht="13.5" thickBot="1">
      <c r="A33" s="51">
        <v>20</v>
      </c>
      <c r="B33" s="73"/>
      <c r="C33" s="4"/>
      <c r="D33" s="4"/>
      <c r="E33" s="16"/>
      <c r="F33" s="16"/>
      <c r="G33" s="38"/>
      <c r="H33" s="38"/>
      <c r="I33" s="15"/>
      <c r="J33" s="15"/>
      <c r="K33" s="15"/>
      <c r="L33" s="15"/>
      <c r="M33" s="65"/>
      <c r="N33" s="15"/>
      <c r="O33" s="38"/>
      <c r="P33" s="15"/>
      <c r="Q33" s="15"/>
      <c r="R33" s="15"/>
      <c r="S33" s="15"/>
      <c r="T33" s="65"/>
      <c r="U33" s="90"/>
      <c r="V33" s="15"/>
      <c r="W33" s="76"/>
      <c r="X33" s="76"/>
      <c r="Y33" s="77"/>
    </row>
    <row r="34" spans="1:25" s="37" customFormat="1" ht="12.75" thickBot="1">
      <c r="A34" s="34"/>
      <c r="B34" s="35"/>
      <c r="C34" s="41" t="s">
        <v>37</v>
      </c>
      <c r="D34" s="41"/>
      <c r="E34" s="35"/>
      <c r="F34" s="35"/>
      <c r="G34" s="35"/>
      <c r="H34" s="35">
        <f>SUM(H14:H33)</f>
        <v>133</v>
      </c>
      <c r="I34" s="32">
        <f>SUM(I14:I33)</f>
        <v>155411</v>
      </c>
      <c r="J34" s="32">
        <v>100181</v>
      </c>
      <c r="K34" s="32">
        <f>SUM(K14:K33)</f>
        <v>31703</v>
      </c>
      <c r="L34" s="32">
        <v>21281</v>
      </c>
      <c r="M34" s="69">
        <f>(I34/J34*100)-100</f>
        <v>55.13021431209509</v>
      </c>
      <c r="N34" s="33">
        <f>I34/H34</f>
        <v>1168.5037593984962</v>
      </c>
      <c r="O34" s="35">
        <f>SUM(O14:O33)</f>
        <v>133</v>
      </c>
      <c r="P34" s="32">
        <f>SUM(P14:P33)</f>
        <v>257278</v>
      </c>
      <c r="Q34" s="32">
        <v>146535</v>
      </c>
      <c r="R34" s="32">
        <f>SUM(R14:R33)</f>
        <v>56482</v>
      </c>
      <c r="S34" s="32">
        <v>32932</v>
      </c>
      <c r="T34" s="69">
        <f>(P34/Q34*100)-100</f>
        <v>75.57443614153615</v>
      </c>
      <c r="U34" s="79">
        <f>SUM(U14:U33)</f>
        <v>1369668</v>
      </c>
      <c r="V34" s="33">
        <f>P34/O34</f>
        <v>1934.421052631579</v>
      </c>
      <c r="W34" s="81">
        <f>SUM(W14:W33)</f>
        <v>1626946</v>
      </c>
      <c r="X34" s="80">
        <f>SUM(X14:X33)</f>
        <v>300271</v>
      </c>
      <c r="Y34" s="36">
        <f>SUM(Y14:Y33)</f>
        <v>356753</v>
      </c>
    </row>
    <row r="35" spans="9:12" ht="12.75">
      <c r="I35" s="24"/>
      <c r="J35" s="24"/>
      <c r="K35" s="24"/>
      <c r="L35" s="24"/>
    </row>
    <row r="37" spans="3:5" ht="12.75">
      <c r="C37" s="24"/>
      <c r="D37" s="24"/>
      <c r="E37" s="24"/>
    </row>
    <row r="38" spans="3:5" ht="12.75">
      <c r="C38" s="24"/>
      <c r="D38" s="24"/>
      <c r="E38" s="24"/>
    </row>
    <row r="39" spans="3:6" ht="12.75">
      <c r="C39" s="24"/>
      <c r="D39" s="24"/>
      <c r="E39" s="24"/>
      <c r="F39" s="24"/>
    </row>
    <row r="40" spans="3:6" ht="12.75">
      <c r="C40" s="24"/>
      <c r="D40" s="24"/>
      <c r="E40" s="24"/>
      <c r="F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F15" sqref="F15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9" hidden="1" customWidth="1"/>
    <col min="22" max="22" width="9.7109375" style="29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6" t="s">
        <v>39</v>
      </c>
      <c r="J1" s="1"/>
      <c r="K1" s="46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1"/>
      <c r="E3" s="1"/>
      <c r="F3" s="1"/>
      <c r="G3" s="1"/>
      <c r="H3" s="1"/>
      <c r="I3" s="1"/>
      <c r="J3" s="1"/>
      <c r="K3" s="13" t="s">
        <v>0</v>
      </c>
      <c r="L3" s="13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9"/>
      <c r="B4" s="9"/>
      <c r="C4" s="19" t="s">
        <v>1</v>
      </c>
      <c r="D4" s="94"/>
      <c r="E4" s="7"/>
      <c r="F4" s="9"/>
      <c r="G4" s="20" t="s">
        <v>2</v>
      </c>
      <c r="H4" s="21"/>
      <c r="I4" s="21"/>
      <c r="J4" s="21"/>
      <c r="K4" s="67" t="str">
        <f>'WEEKLY COMPETITIVE REPORT'!K4</f>
        <v>4 - Jun</v>
      </c>
      <c r="L4" s="21"/>
      <c r="M4" s="63"/>
      <c r="N4" s="27"/>
      <c r="O4" s="9"/>
      <c r="P4" s="9"/>
      <c r="Q4" s="9"/>
      <c r="R4" s="9"/>
      <c r="S4" s="9"/>
      <c r="T4" s="9"/>
      <c r="U4" s="30"/>
      <c r="V4" s="30"/>
      <c r="W4" s="61" t="s">
        <v>3</v>
      </c>
      <c r="X4" s="62" t="s">
        <v>0</v>
      </c>
      <c r="Y4" s="72">
        <f>'WEEKLY COMPETITIVE REPORT'!Y4</f>
        <v>0.83</v>
      </c>
    </row>
    <row r="5" spans="1:25" s="2" customFormat="1" ht="11.25">
      <c r="A5" s="9"/>
      <c r="B5" s="9"/>
      <c r="C5" s="9" t="s">
        <v>0</v>
      </c>
      <c r="D5" s="9"/>
      <c r="E5" s="9"/>
      <c r="F5" s="9"/>
      <c r="G5" s="3" t="s">
        <v>4</v>
      </c>
      <c r="H5" s="8"/>
      <c r="I5" s="8"/>
      <c r="J5" s="8"/>
      <c r="K5" s="68" t="str">
        <f>'WEEKLY COMPETITIVE REPORT'!K5</f>
        <v>3 -Jun</v>
      </c>
      <c r="L5" s="8"/>
      <c r="M5" s="64"/>
      <c r="N5" s="27"/>
      <c r="O5" s="9"/>
      <c r="P5" s="9"/>
      <c r="Q5" s="9"/>
      <c r="R5" s="9"/>
      <c r="S5" s="9"/>
      <c r="T5" s="9"/>
      <c r="U5" s="30"/>
      <c r="V5" s="30"/>
      <c r="W5" s="44"/>
      <c r="X5" s="9"/>
      <c r="Y5" s="45"/>
    </row>
    <row r="6" spans="1:25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27"/>
      <c r="M6" s="9"/>
      <c r="N6" s="9"/>
      <c r="O6" s="27"/>
      <c r="P6" s="9"/>
      <c r="Q6" s="9"/>
      <c r="R6" s="9"/>
      <c r="S6" s="9"/>
      <c r="T6" s="9"/>
      <c r="U6" s="30"/>
      <c r="V6" s="30"/>
      <c r="W6" s="44"/>
      <c r="X6" s="9"/>
      <c r="Y6" s="45"/>
    </row>
    <row r="7" spans="1:25" s="2" customFormat="1" ht="12.75">
      <c r="A7" s="9"/>
      <c r="B7" s="9" t="s">
        <v>8</v>
      </c>
      <c r="C7" s="9" t="s">
        <v>28</v>
      </c>
      <c r="D7" s="9"/>
      <c r="E7" s="9"/>
      <c r="F7" s="9"/>
      <c r="G7" s="9"/>
      <c r="H7" s="42" t="str">
        <f>'WEEKLY COMPETITIVE REPORT'!H7</f>
        <v>Week </v>
      </c>
      <c r="I7" s="9"/>
      <c r="J7" s="10" t="s">
        <v>7</v>
      </c>
      <c r="K7" s="42">
        <f>'WEEKLY COMPETITIVE REPORT'!K7</f>
        <v>23</v>
      </c>
      <c r="L7" s="10" t="s">
        <v>7</v>
      </c>
      <c r="M7" s="9"/>
      <c r="N7" s="9"/>
      <c r="O7" s="42"/>
      <c r="P7" s="9"/>
      <c r="Q7" s="10" t="s">
        <v>7</v>
      </c>
      <c r="R7" s="9"/>
      <c r="S7" s="10" t="s">
        <v>7</v>
      </c>
      <c r="T7" s="9"/>
      <c r="U7" s="10" t="s">
        <v>7</v>
      </c>
      <c r="V7" s="10"/>
      <c r="W7" s="43"/>
      <c r="X7" s="10" t="s">
        <v>7</v>
      </c>
      <c r="Y7" s="28"/>
    </row>
    <row r="8" spans="1:25" ht="12.75">
      <c r="A8" s="10"/>
      <c r="B8" s="9" t="s">
        <v>29</v>
      </c>
      <c r="C8" s="11" t="s">
        <v>10</v>
      </c>
      <c r="D8" s="11"/>
      <c r="E8" s="10"/>
      <c r="F8" s="10"/>
      <c r="G8" s="10"/>
      <c r="H8" s="10"/>
      <c r="I8" s="10"/>
      <c r="J8" s="10" t="s">
        <v>9</v>
      </c>
      <c r="K8" s="42"/>
      <c r="L8" s="10" t="s">
        <v>9</v>
      </c>
      <c r="M8" s="9"/>
      <c r="N8" s="9"/>
      <c r="O8" s="42"/>
      <c r="P8" s="14"/>
      <c r="Q8" s="10" t="s">
        <v>9</v>
      </c>
      <c r="R8" s="10"/>
      <c r="S8" s="10" t="s">
        <v>9</v>
      </c>
      <c r="T8" s="10"/>
      <c r="U8" s="10" t="s">
        <v>9</v>
      </c>
      <c r="V8" s="10"/>
      <c r="W8" s="43" t="s">
        <v>5</v>
      </c>
      <c r="X8" s="10" t="s">
        <v>9</v>
      </c>
      <c r="Y8" s="28">
        <f>'WEEKLY COMPETITIVE REPORT'!Y8</f>
        <v>40339</v>
      </c>
    </row>
    <row r="9" spans="1:25" ht="12.75">
      <c r="A9" s="9"/>
      <c r="B9" s="11"/>
      <c r="C9" s="12" t="s">
        <v>30</v>
      </c>
      <c r="D9" s="12"/>
      <c r="E9" s="9"/>
      <c r="F9" s="9"/>
      <c r="G9" s="9" t="s">
        <v>0</v>
      </c>
      <c r="H9" s="60" t="s">
        <v>47</v>
      </c>
      <c r="I9" s="10"/>
      <c r="J9" s="10" t="s">
        <v>11</v>
      </c>
      <c r="K9" s="10"/>
      <c r="L9" s="10" t="s">
        <v>11</v>
      </c>
      <c r="M9" s="10"/>
      <c r="N9" s="10"/>
      <c r="O9" s="10"/>
      <c r="P9" s="10"/>
      <c r="Q9" s="10" t="s">
        <v>11</v>
      </c>
      <c r="R9" s="10"/>
      <c r="S9" s="10" t="s">
        <v>11</v>
      </c>
      <c r="T9" s="10"/>
      <c r="U9" s="10" t="s">
        <v>11</v>
      </c>
      <c r="V9" s="10"/>
      <c r="W9" s="10"/>
      <c r="X9" s="10" t="s">
        <v>11</v>
      </c>
      <c r="Y9" s="18"/>
    </row>
    <row r="10" spans="1:25" ht="12.75">
      <c r="A10" s="9"/>
      <c r="B10" s="9"/>
      <c r="C10" s="11"/>
      <c r="D10" s="11"/>
      <c r="E10" s="9"/>
      <c r="F10" s="9"/>
      <c r="G10" s="9"/>
      <c r="H10" s="10"/>
      <c r="I10" s="10"/>
      <c r="J10" s="10" t="s">
        <v>12</v>
      </c>
      <c r="K10" s="10"/>
      <c r="L10" s="10" t="s">
        <v>12</v>
      </c>
      <c r="M10" s="10"/>
      <c r="N10" s="10"/>
      <c r="O10" s="10"/>
      <c r="P10" s="17"/>
      <c r="Q10" s="10" t="s">
        <v>12</v>
      </c>
      <c r="R10" s="10"/>
      <c r="S10" s="10" t="s">
        <v>12</v>
      </c>
      <c r="T10" s="10"/>
      <c r="U10" s="10" t="s">
        <v>12</v>
      </c>
      <c r="V10" s="10"/>
      <c r="W10" s="10"/>
      <c r="X10" s="10" t="s">
        <v>12</v>
      </c>
      <c r="Y10" s="10"/>
    </row>
    <row r="11" spans="1:25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31"/>
      <c r="V11" s="31"/>
      <c r="W11" s="10"/>
      <c r="X11" s="10"/>
      <c r="Y11" s="10"/>
    </row>
    <row r="12" spans="1:25" ht="12.75">
      <c r="A12" s="47" t="s">
        <v>13</v>
      </c>
      <c r="B12" s="48" t="s">
        <v>14</v>
      </c>
      <c r="C12" s="48"/>
      <c r="D12" s="48"/>
      <c r="E12" s="48"/>
      <c r="F12" s="48" t="s">
        <v>35</v>
      </c>
      <c r="G12" s="48" t="s">
        <v>15</v>
      </c>
      <c r="H12" s="48" t="s">
        <v>16</v>
      </c>
      <c r="I12" s="48" t="s">
        <v>33</v>
      </c>
      <c r="J12" s="48" t="s">
        <v>31</v>
      </c>
      <c r="K12" s="48" t="s">
        <v>33</v>
      </c>
      <c r="L12" s="48" t="s">
        <v>31</v>
      </c>
      <c r="M12" s="48" t="s">
        <v>17</v>
      </c>
      <c r="N12" s="49" t="s">
        <v>40</v>
      </c>
      <c r="O12" s="48" t="s">
        <v>16</v>
      </c>
      <c r="P12" s="48" t="s">
        <v>32</v>
      </c>
      <c r="Q12" s="48" t="s">
        <v>34</v>
      </c>
      <c r="R12" s="48" t="s">
        <v>32</v>
      </c>
      <c r="S12" s="48" t="s">
        <v>18</v>
      </c>
      <c r="T12" s="48" t="s">
        <v>17</v>
      </c>
      <c r="U12" s="49" t="s">
        <v>20</v>
      </c>
      <c r="V12" s="49" t="s">
        <v>40</v>
      </c>
      <c r="W12" s="48" t="s">
        <v>19</v>
      </c>
      <c r="X12" s="48" t="s">
        <v>20</v>
      </c>
      <c r="Y12" s="50" t="s">
        <v>19</v>
      </c>
    </row>
    <row r="13" spans="1:25" ht="13.5" thickBot="1">
      <c r="A13" s="53" t="s">
        <v>15</v>
      </c>
      <c r="B13" s="54" t="s">
        <v>15</v>
      </c>
      <c r="C13" s="54" t="s">
        <v>21</v>
      </c>
      <c r="D13" s="54" t="s">
        <v>72</v>
      </c>
      <c r="E13" s="54" t="s">
        <v>22</v>
      </c>
      <c r="F13" s="54" t="s">
        <v>22</v>
      </c>
      <c r="G13" s="54" t="s">
        <v>16</v>
      </c>
      <c r="H13" s="54" t="s">
        <v>23</v>
      </c>
      <c r="I13" s="54" t="s">
        <v>24</v>
      </c>
      <c r="J13" s="54" t="s">
        <v>27</v>
      </c>
      <c r="K13" s="54" t="s">
        <v>25</v>
      </c>
      <c r="L13" s="54" t="s">
        <v>25</v>
      </c>
      <c r="M13" s="54" t="s">
        <v>26</v>
      </c>
      <c r="N13" s="55" t="s">
        <v>41</v>
      </c>
      <c r="O13" s="54" t="s">
        <v>23</v>
      </c>
      <c r="P13" s="54" t="s">
        <v>24</v>
      </c>
      <c r="Q13" s="54" t="s">
        <v>24</v>
      </c>
      <c r="R13" s="54" t="s">
        <v>25</v>
      </c>
      <c r="S13" s="54" t="s">
        <v>25</v>
      </c>
      <c r="T13" s="54" t="s">
        <v>26</v>
      </c>
      <c r="U13" s="55" t="s">
        <v>24</v>
      </c>
      <c r="V13" s="55" t="s">
        <v>41</v>
      </c>
      <c r="W13" s="54" t="s">
        <v>24</v>
      </c>
      <c r="X13" s="54" t="s">
        <v>25</v>
      </c>
      <c r="Y13" s="56" t="s">
        <v>25</v>
      </c>
    </row>
    <row r="14" spans="1:25" ht="12.75">
      <c r="A14" s="51">
        <v>1</v>
      </c>
      <c r="B14" s="4" t="str">
        <f>'WEEKLY COMPETITIVE REPORT'!B14</f>
        <v>New</v>
      </c>
      <c r="C14" s="4" t="str">
        <f>'WEEKLY COMPETITIVE REPORT'!C14</f>
        <v>SEX and the CITY 2</v>
      </c>
      <c r="D14" s="4" t="str">
        <f>'WEEKLY COMPETITIVE REPORT'!D14</f>
        <v>SEKS V MESTU 2</v>
      </c>
      <c r="E14" s="4" t="str">
        <f>'WEEKLY COMPETITIVE REPORT'!E14</f>
        <v>WB</v>
      </c>
      <c r="F14" s="4" t="str">
        <f>'WEEKLY COMPETITIVE REPORT'!F14</f>
        <v>Blitz</v>
      </c>
      <c r="G14" s="38">
        <f>'WEEKLY COMPETITIVE REPORT'!G14</f>
        <v>1</v>
      </c>
      <c r="H14" s="38">
        <f>'WEEKLY COMPETITIVE REPORT'!H14</f>
        <v>17</v>
      </c>
      <c r="I14" s="15">
        <f>'WEEKLY COMPETITIVE REPORT'!I14/Y4</f>
        <v>73240.9638554217</v>
      </c>
      <c r="J14" s="15">
        <f>'WEEKLY COMPETITIVE REPORT'!J14/Y4</f>
        <v>0</v>
      </c>
      <c r="K14" s="23">
        <f>'WEEKLY COMPETITIVE REPORT'!K14</f>
        <v>12336</v>
      </c>
      <c r="L14" s="23">
        <f>'WEEKLY COMPETITIVE REPORT'!L14</f>
        <v>0</v>
      </c>
      <c r="M14" s="65" t="e">
        <f>'WEEKLY COMPETITIVE REPORT'!M14</f>
        <v>#DIV/0!</v>
      </c>
      <c r="N14" s="15">
        <f aca="true" t="shared" si="0" ref="N14:N20">I14/H14</f>
        <v>4308.291991495394</v>
      </c>
      <c r="O14" s="38">
        <f>'WEEKLY COMPETITIVE REPORT'!O14</f>
        <v>17</v>
      </c>
      <c r="P14" s="15">
        <f>'WEEKLY COMPETITIVE REPORT'!P14/Y4</f>
        <v>142484.3373493976</v>
      </c>
      <c r="Q14" s="15">
        <f>'WEEKLY COMPETITIVE REPORT'!Q14/Y4</f>
        <v>0</v>
      </c>
      <c r="R14" s="23">
        <f>'WEEKLY COMPETITIVE REPORT'!R14</f>
        <v>25892</v>
      </c>
      <c r="S14" s="23">
        <f>'WEEKLY COMPETITIVE REPORT'!S14</f>
        <v>0</v>
      </c>
      <c r="T14" s="65">
        <f>'WEEKLY COMPETITIVE REPORT'!T14</f>
        <v>0</v>
      </c>
      <c r="U14" s="15">
        <f>'WEEKLY COMPETITIVE REPORT'!U14/Y4</f>
        <v>9116.867469879518</v>
      </c>
      <c r="V14" s="15">
        <f aca="true" t="shared" si="1" ref="V14:V20">P14/O14</f>
        <v>8381.431608788094</v>
      </c>
      <c r="W14" s="26">
        <f aca="true" t="shared" si="2" ref="W14:W20">P14+U14</f>
        <v>151601.2048192771</v>
      </c>
      <c r="X14" s="23">
        <f>'WEEKLY COMPETITIVE REPORT'!X14</f>
        <v>1866</v>
      </c>
      <c r="Y14" s="57">
        <f>'WEEKLY COMPETITIVE REPORT'!Y14</f>
        <v>27758</v>
      </c>
    </row>
    <row r="15" spans="1:25" ht="12.75">
      <c r="A15" s="51">
        <v>2</v>
      </c>
      <c r="B15" s="4">
        <f>'WEEKLY COMPETITIVE REPORT'!B15</f>
        <v>1</v>
      </c>
      <c r="C15" s="4" t="str">
        <f>'WEEKLY COMPETITIVE REPORT'!C15</f>
        <v>SHREK FOREVER AFTER</v>
      </c>
      <c r="D15" s="4" t="str">
        <f>'WEEKLY COMPETITIVE REPORT'!D15</f>
        <v>SHREK ZA VEDNO</v>
      </c>
      <c r="E15" s="4" t="str">
        <f>'WEEKLY COMPETITIVE REPORT'!E15</f>
        <v>PAR</v>
      </c>
      <c r="F15" s="4" t="str">
        <f>'WEEKLY COMPETITIVE REPORT'!F15</f>
        <v>Karantanija</v>
      </c>
      <c r="G15" s="38">
        <f>'WEEKLY COMPETITIVE REPORT'!G15</f>
        <v>2</v>
      </c>
      <c r="H15" s="38">
        <f>'WEEKLY COMPETITIVE REPORT'!H15</f>
        <v>26</v>
      </c>
      <c r="I15" s="15">
        <f>'WEEKLY COMPETITIVE REPORT'!I15/Y4</f>
        <v>71849.39759036145</v>
      </c>
      <c r="J15" s="15">
        <f>'WEEKLY COMPETITIVE REPORT'!J15/Y4</f>
        <v>136797.5903614458</v>
      </c>
      <c r="K15" s="23">
        <f>'WEEKLY COMPETITIVE REPORT'!K15</f>
        <v>11952</v>
      </c>
      <c r="L15" s="23">
        <f>'WEEKLY COMPETITIVE REPORT'!L15</f>
        <v>22335</v>
      </c>
      <c r="M15" s="65">
        <f>'WEEKLY COMPETITIVE REPORT'!M15</f>
        <v>-47.47758538690528</v>
      </c>
      <c r="N15" s="15">
        <f t="shared" si="0"/>
        <v>2763.4383688600556</v>
      </c>
      <c r="O15" s="38">
        <f>'WEEKLY COMPETITIVE REPORT'!O15</f>
        <v>26</v>
      </c>
      <c r="P15" s="15">
        <f>'WEEKLY COMPETITIVE REPORT'!P15/Y4</f>
        <v>104383.13253012049</v>
      </c>
      <c r="Q15" s="15">
        <f>'WEEKLY COMPETITIVE REPORT'!Q15/Y4</f>
        <v>191698.7951807229</v>
      </c>
      <c r="R15" s="23">
        <f>'WEEKLY COMPETITIVE REPORT'!R15</f>
        <v>18764</v>
      </c>
      <c r="S15" s="23">
        <f>'WEEKLY COMPETITIVE REPORT'!S15</f>
        <v>33746</v>
      </c>
      <c r="T15" s="65">
        <f>'WEEKLY COMPETITIVE REPORT'!T15</f>
        <v>-45.54836276789642</v>
      </c>
      <c r="U15" s="15">
        <f>'WEEKLY COMPETITIVE REPORT'!U15/Y4</f>
        <v>203334.93975903615</v>
      </c>
      <c r="V15" s="15">
        <f t="shared" si="1"/>
        <v>4014.7358665430957</v>
      </c>
      <c r="W15" s="26">
        <f t="shared" si="2"/>
        <v>307718.0722891566</v>
      </c>
      <c r="X15" s="23">
        <f>'WEEKLY COMPETITIVE REPORT'!X15</f>
        <v>37384</v>
      </c>
      <c r="Y15" s="57">
        <f>'WEEKLY COMPETITIVE REPORT'!Y15</f>
        <v>56148</v>
      </c>
    </row>
    <row r="16" spans="1:25" ht="12.75">
      <c r="A16" s="51">
        <v>3</v>
      </c>
      <c r="B16" s="4">
        <f>'WEEKLY COMPETITIVE REPORT'!B16</f>
        <v>3</v>
      </c>
      <c r="C16" s="4" t="str">
        <f>'WEEKLY COMPETITIVE REPORT'!C16</f>
        <v>PRINCE OF PERSIA</v>
      </c>
      <c r="D16" s="4" t="str">
        <f>'WEEKLY COMPETITIVE REPORT'!D16</f>
        <v>PERZIJSKI PRINC: Sipine casa</v>
      </c>
      <c r="E16" s="4" t="str">
        <f>'WEEKLY COMPETITIVE REPORT'!E16</f>
        <v>WDI</v>
      </c>
      <c r="F16" s="4" t="str">
        <f>'WEEKLY COMPETITIVE REPORT'!F16</f>
        <v>CENEX</v>
      </c>
      <c r="G16" s="38">
        <f>'WEEKLY COMPETITIVE REPORT'!G16</f>
        <v>3</v>
      </c>
      <c r="H16" s="38">
        <f>'WEEKLY COMPETITIVE REPORT'!H16</f>
        <v>12</v>
      </c>
      <c r="I16" s="15">
        <f>'WEEKLY COMPETITIVE REPORT'!I16/Y4</f>
        <v>16924.09638554217</v>
      </c>
      <c r="J16" s="15">
        <f>'WEEKLY COMPETITIVE REPORT'!J16/Y4</f>
        <v>27779.518072289156</v>
      </c>
      <c r="K16" s="23">
        <f>'WEEKLY COMPETITIVE REPORT'!K16</f>
        <v>3006</v>
      </c>
      <c r="L16" s="23">
        <f>'WEEKLY COMPETITIVE REPORT'!L16</f>
        <v>4928</v>
      </c>
      <c r="M16" s="65">
        <f>'WEEKLY COMPETITIVE REPORT'!M16</f>
        <v>-39.07706987032138</v>
      </c>
      <c r="N16" s="15">
        <f t="shared" si="0"/>
        <v>1410.3413654618473</v>
      </c>
      <c r="O16" s="38">
        <f>'WEEKLY COMPETITIVE REPORT'!O16</f>
        <v>12</v>
      </c>
      <c r="P16" s="15">
        <f>'WEEKLY COMPETITIVE REPORT'!P16/Y4</f>
        <v>24478.31325301205</v>
      </c>
      <c r="Q16" s="15">
        <f>'WEEKLY COMPETITIVE REPORT'!Q16/Y4</f>
        <v>43346.987951807234</v>
      </c>
      <c r="R16" s="23">
        <f>'WEEKLY COMPETITIVE REPORT'!R16</f>
        <v>4675</v>
      </c>
      <c r="S16" s="23">
        <f>'WEEKLY COMPETITIVE REPORT'!S16</f>
        <v>8334</v>
      </c>
      <c r="T16" s="65">
        <f>'WEEKLY COMPETITIVE REPORT'!T16</f>
        <v>-43.529379064984155</v>
      </c>
      <c r="U16" s="15">
        <f>'WEEKLY COMPETITIVE REPORT'!U16/Y4</f>
        <v>93119.27710843374</v>
      </c>
      <c r="V16" s="15">
        <f t="shared" si="1"/>
        <v>2039.8594377510042</v>
      </c>
      <c r="W16" s="26">
        <f t="shared" si="2"/>
        <v>117597.5903614458</v>
      </c>
      <c r="X16" s="23">
        <f>'WEEKLY COMPETITIVE REPORT'!X16</f>
        <v>18106</v>
      </c>
      <c r="Y16" s="57">
        <f>'WEEKLY COMPETITIVE REPORT'!Y16</f>
        <v>22781</v>
      </c>
    </row>
    <row r="17" spans="1:25" ht="12.75">
      <c r="A17" s="51">
        <v>4</v>
      </c>
      <c r="B17" s="4">
        <f>'WEEKLY COMPETITIVE REPORT'!B17</f>
        <v>2</v>
      </c>
      <c r="C17" s="4" t="str">
        <f>'WEEKLY COMPETITIVE REPORT'!C17</f>
        <v>ROBIN HOOD</v>
      </c>
      <c r="D17" s="4" t="str">
        <f>'WEEKLY COMPETITIVE REPORT'!D17</f>
        <v>ROBIN HOOD</v>
      </c>
      <c r="E17" s="4" t="str">
        <f>'WEEKLY COMPETITIVE REPORT'!E17</f>
        <v>UNI</v>
      </c>
      <c r="F17" s="4" t="str">
        <f>'WEEKLY COMPETITIVE REPORT'!F17</f>
        <v>Karantanija</v>
      </c>
      <c r="G17" s="38">
        <f>'WEEKLY COMPETITIVE REPORT'!G17</f>
        <v>4</v>
      </c>
      <c r="H17" s="38">
        <f>'WEEKLY COMPETITIVE REPORT'!H17</f>
        <v>15</v>
      </c>
      <c r="I17" s="15">
        <f>'WEEKLY COMPETITIVE REPORT'!I17/Y4</f>
        <v>14315.66265060241</v>
      </c>
      <c r="J17" s="15">
        <f>'WEEKLY COMPETITIVE REPORT'!J17/Y4</f>
        <v>31330.12048192771</v>
      </c>
      <c r="K17" s="23">
        <f>'WEEKLY COMPETITIVE REPORT'!K17</f>
        <v>2478</v>
      </c>
      <c r="L17" s="23">
        <f>'WEEKLY COMPETITIVE REPORT'!L17</f>
        <v>5313</v>
      </c>
      <c r="M17" s="65">
        <f>'WEEKLY COMPETITIVE REPORT'!M17</f>
        <v>-54.307029687740346</v>
      </c>
      <c r="N17" s="15">
        <f t="shared" si="0"/>
        <v>954.3775100401606</v>
      </c>
      <c r="O17" s="38">
        <f>'WEEKLY COMPETITIVE REPORT'!O17</f>
        <v>15</v>
      </c>
      <c r="P17" s="15">
        <f>'WEEKLY COMPETITIVE REPORT'!P17/Y4</f>
        <v>22665.060240963856</v>
      </c>
      <c r="Q17" s="15">
        <f>'WEEKLY COMPETITIVE REPORT'!Q17/Y4</f>
        <v>51909.63855421687</v>
      </c>
      <c r="R17" s="23">
        <f>'WEEKLY COMPETITIVE REPORT'!R17</f>
        <v>4170</v>
      </c>
      <c r="S17" s="23">
        <f>'WEEKLY COMPETITIVE REPORT'!S17</f>
        <v>9905</v>
      </c>
      <c r="T17" s="65">
        <f>'WEEKLY COMPETITIVE REPORT'!T17</f>
        <v>-56.33747243820355</v>
      </c>
      <c r="U17" s="15">
        <f>'WEEKLY COMPETITIVE REPORT'!U17/Y4</f>
        <v>289930.1204819277</v>
      </c>
      <c r="V17" s="15">
        <f t="shared" si="1"/>
        <v>1511.004016064257</v>
      </c>
      <c r="W17" s="26">
        <f t="shared" si="2"/>
        <v>312595.1807228916</v>
      </c>
      <c r="X17" s="23">
        <f>'WEEKLY COMPETITIVE REPORT'!X17</f>
        <v>53651</v>
      </c>
      <c r="Y17" s="57">
        <f>'WEEKLY COMPETITIVE REPORT'!Y17</f>
        <v>57821</v>
      </c>
    </row>
    <row r="18" spans="1:25" ht="13.5" customHeight="1">
      <c r="A18" s="51">
        <v>5</v>
      </c>
      <c r="B18" s="4">
        <f>'WEEKLY COMPETITIVE REPORT'!B18</f>
        <v>4</v>
      </c>
      <c r="C18" s="4" t="str">
        <f>'WEEKLY COMPETITIVE REPORT'!C18</f>
        <v>BACK UP PLAN</v>
      </c>
      <c r="D18" s="4" t="str">
        <f>'WEEKLY COMPETITIVE REPORT'!D18</f>
        <v>REZERVNI NACRT</v>
      </c>
      <c r="E18" s="4" t="str">
        <f>'WEEKLY COMPETITIVE REPORT'!E18</f>
        <v>SONY</v>
      </c>
      <c r="F18" s="4" t="str">
        <f>'WEEKLY COMPETITIVE REPORT'!F18</f>
        <v>CF</v>
      </c>
      <c r="G18" s="38">
        <f>'WEEKLY COMPETITIVE REPORT'!G18</f>
        <v>5</v>
      </c>
      <c r="H18" s="38">
        <f>'WEEKLY COMPETITIVE REPORT'!H18</f>
        <v>7</v>
      </c>
      <c r="I18" s="15">
        <f>'WEEKLY COMPETITIVE REPORT'!I18/Y4</f>
        <v>5807.228915662651</v>
      </c>
      <c r="J18" s="15">
        <f>'WEEKLY COMPETITIVE REPORT'!J18/Y4</f>
        <v>9968.674698795181</v>
      </c>
      <c r="K18" s="23">
        <f>'WEEKLY COMPETITIVE REPORT'!K18</f>
        <v>1009</v>
      </c>
      <c r="L18" s="23">
        <f>'WEEKLY COMPETITIVE REPORT'!L18</f>
        <v>1721</v>
      </c>
      <c r="M18" s="65">
        <f>'WEEKLY COMPETITIVE REPORT'!M18</f>
        <v>-41.7452260091854</v>
      </c>
      <c r="N18" s="15">
        <f t="shared" si="0"/>
        <v>829.6041308089501</v>
      </c>
      <c r="O18" s="38">
        <f>'WEEKLY COMPETITIVE REPORT'!O18</f>
        <v>7</v>
      </c>
      <c r="P18" s="15">
        <f>'WEEKLY COMPETITIVE REPORT'!P18/Y4</f>
        <v>8461.44578313253</v>
      </c>
      <c r="Q18" s="15">
        <f>'WEEKLY COMPETITIVE REPORT'!Q18/Y4</f>
        <v>14274.698795180724</v>
      </c>
      <c r="R18" s="23">
        <f>'WEEKLY COMPETITIVE REPORT'!R18</f>
        <v>1576</v>
      </c>
      <c r="S18" s="23">
        <f>'WEEKLY COMPETITIVE REPORT'!S18</f>
        <v>2687</v>
      </c>
      <c r="T18" s="65">
        <f>'WEEKLY COMPETITIVE REPORT'!T18</f>
        <v>-40.72417285617826</v>
      </c>
      <c r="U18" s="15">
        <f>'WEEKLY COMPETITIVE REPORT'!U18/Y4</f>
        <v>111683.13253012049</v>
      </c>
      <c r="V18" s="15">
        <f t="shared" si="1"/>
        <v>1208.777969018933</v>
      </c>
      <c r="W18" s="26">
        <f t="shared" si="2"/>
        <v>120144.57831325302</v>
      </c>
      <c r="X18" s="23">
        <f>'WEEKLY COMPETITIVE REPORT'!X18</f>
        <v>21110</v>
      </c>
      <c r="Y18" s="57">
        <f>'WEEKLY COMPETITIVE REPORT'!Y18</f>
        <v>22686</v>
      </c>
    </row>
    <row r="19" spans="1:25" ht="12.75">
      <c r="A19" s="51">
        <v>6</v>
      </c>
      <c r="B19" s="4">
        <f>'WEEKLY COMPETITIVE REPORT'!B19</f>
        <v>5</v>
      </c>
      <c r="C19" s="4" t="str">
        <f>'WEEKLY COMPETITIVE REPORT'!C19</f>
        <v>IRON MAN 2</v>
      </c>
      <c r="D19" s="4" t="str">
        <f>'WEEKLY COMPETITIVE REPORT'!D19</f>
        <v>IRON MAN 2</v>
      </c>
      <c r="E19" s="4" t="str">
        <f>'WEEKLY COMPETITIVE REPORT'!E19</f>
        <v>PAR</v>
      </c>
      <c r="F19" s="4" t="str">
        <f>'WEEKLY COMPETITIVE REPORT'!F19</f>
        <v>Karantanija</v>
      </c>
      <c r="G19" s="38">
        <f>'WEEKLY COMPETITIVE REPORT'!G19</f>
        <v>6</v>
      </c>
      <c r="H19" s="38">
        <f>'WEEKLY COMPETITIVE REPORT'!H19</f>
        <v>6</v>
      </c>
      <c r="I19" s="15">
        <f>'WEEKLY COMPETITIVE REPORT'!I19/Y4</f>
        <v>1286.7469879518073</v>
      </c>
      <c r="J19" s="15">
        <f>'WEEKLY COMPETITIVE REPORT'!J19/Y4</f>
        <v>3636.144578313253</v>
      </c>
      <c r="K19" s="23">
        <f>'WEEKLY COMPETITIVE REPORT'!K19</f>
        <v>215</v>
      </c>
      <c r="L19" s="23">
        <f>'WEEKLY COMPETITIVE REPORT'!L19</f>
        <v>611</v>
      </c>
      <c r="M19" s="65">
        <f>'WEEKLY COMPETITIVE REPORT'!M19</f>
        <v>-64.61232604373757</v>
      </c>
      <c r="N19" s="15">
        <f t="shared" si="0"/>
        <v>214.4578313253012</v>
      </c>
      <c r="O19" s="38">
        <f>'WEEKLY COMPETITIVE REPORT'!O19</f>
        <v>6</v>
      </c>
      <c r="P19" s="15">
        <f>'WEEKLY COMPETITIVE REPORT'!P19/Y4</f>
        <v>2087.9518072289156</v>
      </c>
      <c r="Q19" s="15">
        <f>'WEEKLY COMPETITIVE REPORT'!Q19/Y4</f>
        <v>6780.722891566265</v>
      </c>
      <c r="R19" s="23">
        <f>'WEEKLY COMPETITIVE REPORT'!R19</f>
        <v>361</v>
      </c>
      <c r="S19" s="23">
        <f>'WEEKLY COMPETITIVE REPORT'!S19</f>
        <v>1357</v>
      </c>
      <c r="T19" s="65">
        <f>'WEEKLY COMPETITIVE REPORT'!T19</f>
        <v>-69.20753375977256</v>
      </c>
      <c r="U19" s="15">
        <f>'WEEKLY COMPETITIVE REPORT'!U19/Y4</f>
        <v>114850.60240963857</v>
      </c>
      <c r="V19" s="15">
        <f t="shared" si="1"/>
        <v>347.99196787148594</v>
      </c>
      <c r="W19" s="26">
        <f t="shared" si="2"/>
        <v>116938.55421686749</v>
      </c>
      <c r="X19" s="23">
        <f>'WEEKLY COMPETITIVE REPORT'!X19</f>
        <v>20859</v>
      </c>
      <c r="Y19" s="57">
        <f>'WEEKLY COMPETITIVE REPORT'!Y19</f>
        <v>21220</v>
      </c>
    </row>
    <row r="20" spans="1:25" ht="12.75">
      <c r="A20" s="52">
        <v>7</v>
      </c>
      <c r="B20" s="4">
        <f>'WEEKLY COMPETITIVE REPORT'!B20</f>
        <v>6</v>
      </c>
      <c r="C20" s="4" t="str">
        <f>'WEEKLY COMPETITIVE REPORT'!C20</f>
        <v>WHEN IN ROME</v>
      </c>
      <c r="D20" s="4" t="str">
        <f>'WEEKLY COMPETITIVE REPORT'!D20</f>
        <v>ROMANCA V RIMU</v>
      </c>
      <c r="E20" s="4" t="str">
        <f>'WEEKLY COMPETITIVE REPORT'!E20</f>
        <v>WDI</v>
      </c>
      <c r="F20" s="4" t="str">
        <f>'WEEKLY COMPETITIVE REPORT'!F20</f>
        <v>CENEX</v>
      </c>
      <c r="G20" s="38">
        <f>'WEEKLY COMPETITIVE REPORT'!G20</f>
        <v>7</v>
      </c>
      <c r="H20" s="38">
        <f>'WEEKLY COMPETITIVE REPORT'!H20</f>
        <v>6</v>
      </c>
      <c r="I20" s="15">
        <f>'WEEKLY COMPETITIVE REPORT'!I20/Y4</f>
        <v>1226.5060240963855</v>
      </c>
      <c r="J20" s="15">
        <f>'WEEKLY COMPETITIVE REPORT'!J20/Y4</f>
        <v>3037.3493975903616</v>
      </c>
      <c r="K20" s="23">
        <f>'WEEKLY COMPETITIVE REPORT'!K20</f>
        <v>230</v>
      </c>
      <c r="L20" s="23">
        <f>'WEEKLY COMPETITIVE REPORT'!L20</f>
        <v>535</v>
      </c>
      <c r="M20" s="65">
        <f>'WEEKLY COMPETITIVE REPORT'!M20</f>
        <v>-59.61919873066244</v>
      </c>
      <c r="N20" s="15">
        <f t="shared" si="0"/>
        <v>204.41767068273091</v>
      </c>
      <c r="O20" s="38">
        <f>'WEEKLY COMPETITIVE REPORT'!O20</f>
        <v>6</v>
      </c>
      <c r="P20" s="15">
        <f>'WEEKLY COMPETITIVE REPORT'!P20/Y4</f>
        <v>1765.0602409638554</v>
      </c>
      <c r="Q20" s="15">
        <f>'WEEKLY COMPETITIVE REPORT'!Q20/Y4</f>
        <v>5131.32530120482</v>
      </c>
      <c r="R20" s="23">
        <f>'WEEKLY COMPETITIVE REPORT'!R20</f>
        <v>348</v>
      </c>
      <c r="S20" s="23">
        <f>'WEEKLY COMPETITIVE REPORT'!S20</f>
        <v>1016</v>
      </c>
      <c r="T20" s="65">
        <f>'WEEKLY COMPETITIVE REPORT'!T20</f>
        <v>-65.60225405024653</v>
      </c>
      <c r="U20" s="15">
        <f>'WEEKLY COMPETITIVE REPORT'!U20/Y4</f>
        <v>87256.6265060241</v>
      </c>
      <c r="V20" s="15">
        <f t="shared" si="1"/>
        <v>294.17670682730926</v>
      </c>
      <c r="W20" s="26">
        <f t="shared" si="2"/>
        <v>89021.68674698795</v>
      </c>
      <c r="X20" s="23">
        <f>'WEEKLY COMPETITIVE REPORT'!X20</f>
        <v>16912</v>
      </c>
      <c r="Y20" s="57">
        <f>'WEEKLY COMPETITIVE REPORT'!Y20</f>
        <v>17260</v>
      </c>
    </row>
    <row r="21" spans="1:25" ht="12.75">
      <c r="A21" s="51">
        <v>8</v>
      </c>
      <c r="B21" s="4">
        <f>'WEEKLY COMPETITIVE REPORT'!B21</f>
        <v>8</v>
      </c>
      <c r="C21" s="4" t="str">
        <f>'WEEKLY COMPETITIVE REPORT'!C21</f>
        <v>HOW TO TRAIN YOUR DRAGON</v>
      </c>
      <c r="D21" s="4" t="str">
        <f>'WEEKLY COMPETITIVE REPORT'!D21</f>
        <v>KAKO IZURITI SVOJEGA ZMAJA</v>
      </c>
      <c r="E21" s="4" t="str">
        <f>'WEEKLY COMPETITIVE REPORT'!E21</f>
        <v>PAR</v>
      </c>
      <c r="F21" s="4" t="str">
        <f>'WEEKLY COMPETITIVE REPORT'!F21</f>
        <v>Karantanija</v>
      </c>
      <c r="G21" s="38">
        <f>'WEEKLY COMPETITIVE REPORT'!G21</f>
        <v>10</v>
      </c>
      <c r="H21" s="38">
        <f>'WEEKLY COMPETITIVE REPORT'!H21</f>
        <v>14</v>
      </c>
      <c r="I21" s="15">
        <f>'WEEKLY COMPETITIVE REPORT'!I21/Y4</f>
        <v>1084.3373493975905</v>
      </c>
      <c r="J21" s="15">
        <f>'WEEKLY COMPETITIVE REPORT'!J21/Y4</f>
        <v>1855.4216867469881</v>
      </c>
      <c r="K21" s="23">
        <f>'WEEKLY COMPETITIVE REPORT'!K21</f>
        <v>215</v>
      </c>
      <c r="L21" s="23">
        <f>'WEEKLY COMPETITIVE REPORT'!L21</f>
        <v>402</v>
      </c>
      <c r="M21" s="65">
        <f>'WEEKLY COMPETITIVE REPORT'!M21</f>
        <v>-41.55844155844156</v>
      </c>
      <c r="N21" s="15">
        <f aca="true" t="shared" si="3" ref="N21:N33">I21/H21</f>
        <v>77.45266781411361</v>
      </c>
      <c r="O21" s="38">
        <f>'WEEKLY COMPETITIVE REPORT'!O21</f>
        <v>14</v>
      </c>
      <c r="P21" s="15">
        <f>'WEEKLY COMPETITIVE REPORT'!P21/Y4</f>
        <v>1385.5421686746988</v>
      </c>
      <c r="Q21" s="15">
        <f>'WEEKLY COMPETITIVE REPORT'!Q21/Y4</f>
        <v>2261.4457831325303</v>
      </c>
      <c r="R21" s="23">
        <f>'WEEKLY COMPETITIVE REPORT'!R21</f>
        <v>282</v>
      </c>
      <c r="S21" s="23">
        <f>'WEEKLY COMPETITIVE REPORT'!S21</f>
        <v>480</v>
      </c>
      <c r="T21" s="65">
        <f>'WEEKLY COMPETITIVE REPORT'!T21</f>
        <v>-38.73201917954182</v>
      </c>
      <c r="U21" s="15">
        <f>'WEEKLY COMPETITIVE REPORT'!U21/Y4</f>
        <v>315136.1445783133</v>
      </c>
      <c r="V21" s="15">
        <f aca="true" t="shared" si="4" ref="V21:V33">P21/O21</f>
        <v>98.96729776247848</v>
      </c>
      <c r="W21" s="26">
        <f aca="true" t="shared" si="5" ref="W21:W33">P21+U21</f>
        <v>316521.686746988</v>
      </c>
      <c r="X21" s="23">
        <f>'WEEKLY COMPETITIVE REPORT'!X21</f>
        <v>53992</v>
      </c>
      <c r="Y21" s="57">
        <f>'WEEKLY COMPETITIVE REPORT'!Y21</f>
        <v>54274</v>
      </c>
    </row>
    <row r="22" spans="1:25" ht="12.75">
      <c r="A22" s="51">
        <v>9</v>
      </c>
      <c r="B22" s="4">
        <f>'WEEKLY COMPETITIVE REPORT'!B22</f>
        <v>7</v>
      </c>
      <c r="C22" s="4" t="str">
        <f>'WEEKLY COMPETITIVE REPORT'!C22</f>
        <v>SHE'S OUT OF MY LEAGUE</v>
      </c>
      <c r="D22" s="4" t="str">
        <f>'WEEKLY COMPETITIVE REPORT'!D22</f>
        <v>PREDOBRA ZAME</v>
      </c>
      <c r="E22" s="4" t="str">
        <f>'WEEKLY COMPETITIVE REPORT'!E22</f>
        <v>PAR</v>
      </c>
      <c r="F22" s="4" t="str">
        <f>'WEEKLY COMPETITIVE REPORT'!F22</f>
        <v>Karantanija</v>
      </c>
      <c r="G22" s="38">
        <f>'WEEKLY COMPETITIVE REPORT'!G22</f>
        <v>8</v>
      </c>
      <c r="H22" s="38">
        <f>'WEEKLY COMPETITIVE REPORT'!H22</f>
        <v>8</v>
      </c>
      <c r="I22" s="15">
        <f>'WEEKLY COMPETITIVE REPORT'!I22/Y4</f>
        <v>955.421686746988</v>
      </c>
      <c r="J22" s="15">
        <f>'WEEKLY COMPETITIVE REPORT'!J22/Y4</f>
        <v>2140.9638554216867</v>
      </c>
      <c r="K22" s="23">
        <f>'WEEKLY COMPETITIVE REPORT'!K22</f>
        <v>153</v>
      </c>
      <c r="L22" s="23">
        <f>'WEEKLY COMPETITIVE REPORT'!L22</f>
        <v>371</v>
      </c>
      <c r="M22" s="65">
        <f>'WEEKLY COMPETITIVE REPORT'!M22</f>
        <v>-55.37422622397299</v>
      </c>
      <c r="N22" s="15">
        <f t="shared" si="3"/>
        <v>119.4277108433735</v>
      </c>
      <c r="O22" s="38">
        <f>'WEEKLY COMPETITIVE REPORT'!O22</f>
        <v>8</v>
      </c>
      <c r="P22" s="15">
        <f>'WEEKLY COMPETITIVE REPORT'!P22/Y4</f>
        <v>1454.2168674698796</v>
      </c>
      <c r="Q22" s="15">
        <f>'WEEKLY COMPETITIVE REPORT'!Q22/Y4</f>
        <v>3234.9397590361446</v>
      </c>
      <c r="R22" s="23">
        <f>'WEEKLY COMPETITIVE REPORT'!R22</f>
        <v>244</v>
      </c>
      <c r="S22" s="23">
        <f>'WEEKLY COMPETITIVE REPORT'!S22</f>
        <v>574</v>
      </c>
      <c r="T22" s="65">
        <f>'WEEKLY COMPETITIVE REPORT'!T22</f>
        <v>-55.04655493482309</v>
      </c>
      <c r="U22" s="15">
        <f>'WEEKLY COMPETITIVE REPORT'!U22/Y4</f>
        <v>130898.7951807229</v>
      </c>
      <c r="V22" s="15">
        <f t="shared" si="4"/>
        <v>181.77710843373495</v>
      </c>
      <c r="W22" s="26">
        <f t="shared" si="5"/>
        <v>132353.0120481928</v>
      </c>
      <c r="X22" s="23">
        <f>'WEEKLY COMPETITIVE REPORT'!X22</f>
        <v>25436</v>
      </c>
      <c r="Y22" s="57">
        <f>'WEEKLY COMPETITIVE REPORT'!Y22</f>
        <v>25680</v>
      </c>
    </row>
    <row r="23" spans="1:25" ht="12.75">
      <c r="A23" s="51">
        <v>10</v>
      </c>
      <c r="B23" s="4">
        <f>'WEEKLY COMPETITIVE REPORT'!B23</f>
        <v>9</v>
      </c>
      <c r="C23" s="4" t="str">
        <f>'WEEKLY COMPETITIVE REPORT'!C23</f>
        <v>CLASH OF THE TITANS</v>
      </c>
      <c r="D23" s="4" t="str">
        <f>'WEEKLY COMPETITIVE REPORT'!D23</f>
        <v>SPOPAD TITANOV</v>
      </c>
      <c r="E23" s="4" t="str">
        <f>'WEEKLY COMPETITIVE REPORT'!E23</f>
        <v>WB</v>
      </c>
      <c r="F23" s="4" t="str">
        <f>'WEEKLY COMPETITIVE REPORT'!F23</f>
        <v>Blitz</v>
      </c>
      <c r="G23" s="38">
        <f>'WEEKLY COMPETITIVE REPORT'!G23</f>
        <v>7</v>
      </c>
      <c r="H23" s="38">
        <f>'WEEKLY COMPETITIVE REPORT'!H23</f>
        <v>15</v>
      </c>
      <c r="I23" s="15">
        <f>'WEEKLY COMPETITIVE REPORT'!I23/Y4</f>
        <v>292.7710843373494</v>
      </c>
      <c r="J23" s="15">
        <f>'WEEKLY COMPETITIVE REPORT'!J23/Y4</f>
        <v>1173.4939759036145</v>
      </c>
      <c r="K23" s="23">
        <f>'WEEKLY COMPETITIVE REPORT'!K23</f>
        <v>56</v>
      </c>
      <c r="L23" s="23">
        <f>'WEEKLY COMPETITIVE REPORT'!L23</f>
        <v>199</v>
      </c>
      <c r="M23" s="65">
        <f>'WEEKLY COMPETITIVE REPORT'!M23</f>
        <v>-75.05133470225873</v>
      </c>
      <c r="N23" s="15">
        <f t="shared" si="3"/>
        <v>19.518072289156628</v>
      </c>
      <c r="O23" s="38">
        <f>'WEEKLY COMPETITIVE REPORT'!O23</f>
        <v>15</v>
      </c>
      <c r="P23" s="15">
        <f>'WEEKLY COMPETITIVE REPORT'!P23/Y4</f>
        <v>448.1927710843374</v>
      </c>
      <c r="Q23" s="15">
        <f>'WEEKLY COMPETITIVE REPORT'!Q23/Y4</f>
        <v>1662.6506024096386</v>
      </c>
      <c r="R23" s="23">
        <f>'WEEKLY COMPETITIVE REPORT'!R23</f>
        <v>88</v>
      </c>
      <c r="S23" s="23">
        <f>'WEEKLY COMPETITIVE REPORT'!S23</f>
        <v>293</v>
      </c>
      <c r="T23" s="65">
        <f>'WEEKLY COMPETITIVE REPORT'!T23</f>
        <v>-73.04347826086956</v>
      </c>
      <c r="U23" s="15">
        <f>'WEEKLY COMPETITIVE REPORT'!U23/Y4</f>
        <v>215593.97590361448</v>
      </c>
      <c r="V23" s="15">
        <f t="shared" si="4"/>
        <v>29.87951807228916</v>
      </c>
      <c r="W23" s="26">
        <f t="shared" si="5"/>
        <v>216042.16867469883</v>
      </c>
      <c r="X23" s="23">
        <f>'WEEKLY COMPETITIVE REPORT'!X23</f>
        <v>35537</v>
      </c>
      <c r="Y23" s="57">
        <f>'WEEKLY COMPETITIVE REPORT'!Y23</f>
        <v>35625</v>
      </c>
    </row>
    <row r="24" spans="1:25" ht="12.75">
      <c r="A24" s="51">
        <v>11</v>
      </c>
      <c r="B24" s="4">
        <f>'WEEKLY COMPETITIVE REPORT'!B24</f>
        <v>12</v>
      </c>
      <c r="C24" s="4" t="str">
        <f>'WEEKLY COMPETITIVE REPORT'!C24</f>
        <v>REMEMBER ME</v>
      </c>
      <c r="D24" s="4" t="str">
        <f>'WEEKLY COMPETITIVE REPORT'!D24</f>
        <v>NE POZABI ME</v>
      </c>
      <c r="E24" s="4" t="str">
        <f>'WEEKLY COMPETITIVE REPORT'!E24</f>
        <v>INDEP</v>
      </c>
      <c r="F24" s="4" t="str">
        <f>'WEEKLY COMPETITIVE REPORT'!F24</f>
        <v>Blitz</v>
      </c>
      <c r="G24" s="38">
        <f>'WEEKLY COMPETITIVE REPORT'!G24</f>
        <v>8</v>
      </c>
      <c r="H24" s="38">
        <f>'WEEKLY COMPETITIVE REPORT'!H24</f>
        <v>6</v>
      </c>
      <c r="I24" s="15">
        <f>'WEEKLY COMPETITIVE REPORT'!I24/Y4</f>
        <v>197.59036144578315</v>
      </c>
      <c r="J24" s="15">
        <f>'WEEKLY COMPETITIVE REPORT'!J24/Y4</f>
        <v>137.34939759036146</v>
      </c>
      <c r="K24" s="23">
        <f>'WEEKLY COMPETITIVE REPORT'!K24</f>
        <v>41</v>
      </c>
      <c r="L24" s="23">
        <f>'WEEKLY COMPETITIVE REPORT'!L24</f>
        <v>27</v>
      </c>
      <c r="M24" s="65">
        <f>'WEEKLY COMPETITIVE REPORT'!M24</f>
        <v>43.859649122807014</v>
      </c>
      <c r="N24" s="15">
        <f t="shared" si="3"/>
        <v>32.93172690763053</v>
      </c>
      <c r="O24" s="38">
        <f>'WEEKLY COMPETITIVE REPORT'!O24</f>
        <v>6</v>
      </c>
      <c r="P24" s="15">
        <f>'WEEKLY COMPETITIVE REPORT'!P24/Y4</f>
        <v>197.59036144578315</v>
      </c>
      <c r="Q24" s="15">
        <f>'WEEKLY COMPETITIVE REPORT'!Q24/Y4</f>
        <v>290.3614457831325</v>
      </c>
      <c r="R24" s="23">
        <f>'WEEKLY COMPETITIVE REPORT'!R24</f>
        <v>41</v>
      </c>
      <c r="S24" s="23">
        <f>'WEEKLY COMPETITIVE REPORT'!S24</f>
        <v>64</v>
      </c>
      <c r="T24" s="65">
        <f>'WEEKLY COMPETITIVE REPORT'!T24</f>
        <v>-31.95020746887967</v>
      </c>
      <c r="U24" s="15">
        <f>'WEEKLY COMPETITIVE REPORT'!U24/Y4</f>
        <v>59409.63855421687</v>
      </c>
      <c r="V24" s="15">
        <f t="shared" si="4"/>
        <v>32.93172690763053</v>
      </c>
      <c r="W24" s="26">
        <f t="shared" si="5"/>
        <v>59607.22891566266</v>
      </c>
      <c r="X24" s="23">
        <f>'WEEKLY COMPETITIVE REPORT'!X24</f>
        <v>11719</v>
      </c>
      <c r="Y24" s="57">
        <f>'WEEKLY COMPETITIVE REPORT'!Y24</f>
        <v>11760</v>
      </c>
    </row>
    <row r="25" spans="1:25" ht="12.75">
      <c r="A25" s="51">
        <v>12</v>
      </c>
      <c r="B25" s="4">
        <f>'WEEKLY COMPETITIVE REPORT'!B25</f>
        <v>10</v>
      </c>
      <c r="C25" s="4" t="str">
        <f>'WEEKLY COMPETITIVE REPORT'!C25</f>
        <v>VERONIKA DECIDES TO DIE</v>
      </c>
      <c r="D25" s="4" t="str">
        <f>'WEEKLY COMPETITIVE REPORT'!D25</f>
        <v>VERONIKA SE ODLOCI UMRETI</v>
      </c>
      <c r="E25" s="4" t="str">
        <f>'WEEKLY COMPETITIVE REPORT'!E25</f>
        <v>INDEP</v>
      </c>
      <c r="F25" s="4" t="str">
        <f>'WEEKLY COMPETITIVE REPORT'!F25</f>
        <v>Kolosej</v>
      </c>
      <c r="G25" s="38">
        <f>'WEEKLY COMPETITIVE REPORT'!G25</f>
        <v>10</v>
      </c>
      <c r="H25" s="38">
        <f>'WEEKLY COMPETITIVE REPORT'!H25</f>
        <v>1</v>
      </c>
      <c r="I25" s="15">
        <f>'WEEKLY COMPETITIVE REPORT'!I25/Y4</f>
        <v>61.445783132530124</v>
      </c>
      <c r="J25" s="15">
        <f>'WEEKLY COMPETITIVE REPORT'!J25/Y4</f>
        <v>303.6144578313253</v>
      </c>
      <c r="K25" s="23">
        <f>'WEEKLY COMPETITIVE REPORT'!K25</f>
        <v>12</v>
      </c>
      <c r="L25" s="23">
        <f>'WEEKLY COMPETITIVE REPORT'!L25</f>
        <v>61</v>
      </c>
      <c r="M25" s="65">
        <f>'WEEKLY COMPETITIVE REPORT'!M25</f>
        <v>-79.76190476190476</v>
      </c>
      <c r="N25" s="15">
        <f t="shared" si="3"/>
        <v>61.445783132530124</v>
      </c>
      <c r="O25" s="38">
        <f>'WEEKLY COMPETITIVE REPORT'!O25</f>
        <v>1</v>
      </c>
      <c r="P25" s="15">
        <f>'WEEKLY COMPETITIVE REPORT'!P25/Y4</f>
        <v>162.65060240963857</v>
      </c>
      <c r="Q25" s="15">
        <f>'WEEKLY COMPETITIVE REPORT'!Q25/Y4</f>
        <v>561.4457831325301</v>
      </c>
      <c r="R25" s="23">
        <f>'WEEKLY COMPETITIVE REPORT'!R25</f>
        <v>41</v>
      </c>
      <c r="S25" s="23">
        <f>'WEEKLY COMPETITIVE REPORT'!S25</f>
        <v>129</v>
      </c>
      <c r="T25" s="65">
        <f>'WEEKLY COMPETITIVE REPORT'!T25</f>
        <v>-71.03004291845494</v>
      </c>
      <c r="U25" s="15">
        <f>'WEEKLY COMPETITIVE REPORT'!U25/Y4</f>
        <v>19872.289156626506</v>
      </c>
      <c r="V25" s="15">
        <f t="shared" si="4"/>
        <v>162.65060240963857</v>
      </c>
      <c r="W25" s="26">
        <f t="shared" si="5"/>
        <v>20034.939759036144</v>
      </c>
      <c r="X25" s="23">
        <f>'WEEKLY COMPETITIVE REPORT'!X25</f>
        <v>3699</v>
      </c>
      <c r="Y25" s="57">
        <f>'WEEKLY COMPETITIVE REPORT'!Y25</f>
        <v>3740</v>
      </c>
    </row>
    <row r="26" spans="1:25" ht="12.75" customHeight="1">
      <c r="A26" s="51">
        <v>13</v>
      </c>
      <c r="B26" s="4">
        <f>'WEEKLY COMPETITIVE REPORT'!B26</f>
        <v>0</v>
      </c>
      <c r="C26" s="4">
        <f>'WEEKLY COMPETITIVE REPORT'!C26</f>
        <v>0</v>
      </c>
      <c r="D26" s="4">
        <f>'WEEKLY COMPETITIVE REPORT'!D26</f>
        <v>0</v>
      </c>
      <c r="E26" s="4">
        <f>'WEEKLY COMPETITIVE REPORT'!E26</f>
        <v>0</v>
      </c>
      <c r="F26" s="4">
        <f>'WEEKLY COMPETITIVE REPORT'!F26</f>
        <v>0</v>
      </c>
      <c r="G26" s="38">
        <f>'WEEKLY COMPETITIVE REPORT'!G26</f>
        <v>0</v>
      </c>
      <c r="H26" s="38">
        <f>'WEEKLY COMPETITIVE REPORT'!H26</f>
        <v>0</v>
      </c>
      <c r="I26" s="15">
        <f>'WEEKLY COMPETITIVE REPORT'!I26/Y4</f>
        <v>0</v>
      </c>
      <c r="J26" s="15">
        <f>'WEEKLY COMPETITIVE REPORT'!J26/Y4</f>
        <v>0</v>
      </c>
      <c r="K26" s="23">
        <f>'WEEKLY COMPETITIVE REPORT'!K26</f>
        <v>0</v>
      </c>
      <c r="L26" s="23">
        <f>'WEEKLY COMPETITIVE REPORT'!L26</f>
        <v>0</v>
      </c>
      <c r="M26" s="65">
        <f>'WEEKLY COMPETITIVE REPORT'!M26</f>
        <v>0</v>
      </c>
      <c r="N26" s="15" t="e">
        <f t="shared" si="3"/>
        <v>#DIV/0!</v>
      </c>
      <c r="O26" s="38">
        <f>'WEEKLY COMPETITIVE REPORT'!O26</f>
        <v>0</v>
      </c>
      <c r="P26" s="15">
        <f>'WEEKLY COMPETITIVE REPORT'!P26/Y4</f>
        <v>0</v>
      </c>
      <c r="Q26" s="15">
        <f>'WEEKLY COMPETITIVE REPORT'!Q26/Y4</f>
        <v>0</v>
      </c>
      <c r="R26" s="23">
        <f>'WEEKLY COMPETITIVE REPORT'!R26</f>
        <v>0</v>
      </c>
      <c r="S26" s="23">
        <f>'WEEKLY COMPETITIVE REPORT'!S26</f>
        <v>0</v>
      </c>
      <c r="T26" s="65">
        <f>'WEEKLY COMPETITIVE REPORT'!T26</f>
        <v>0</v>
      </c>
      <c r="U26" s="15">
        <f>'WEEKLY COMPETITIVE REPORT'!U26/Y4</f>
        <v>0</v>
      </c>
      <c r="V26" s="15" t="e">
        <f t="shared" si="4"/>
        <v>#DIV/0!</v>
      </c>
      <c r="W26" s="26">
        <f t="shared" si="5"/>
        <v>0</v>
      </c>
      <c r="X26" s="23">
        <f>'WEEKLY COMPETITIVE REPORT'!X26</f>
        <v>0</v>
      </c>
      <c r="Y26" s="57">
        <f>'WEEKLY COMPETITIVE REPORT'!Y26</f>
        <v>0</v>
      </c>
    </row>
    <row r="27" spans="1:25" ht="12.75" customHeight="1">
      <c r="A27" s="51">
        <v>14</v>
      </c>
      <c r="B27" s="4">
        <f>'WEEKLY COMPETITIVE REPORT'!B27</f>
        <v>0</v>
      </c>
      <c r="C27" s="4">
        <f>'WEEKLY COMPETITIVE REPORT'!C27</f>
        <v>0</v>
      </c>
      <c r="D27" s="4">
        <f>'WEEKLY COMPETITIVE REPORT'!D27</f>
        <v>0</v>
      </c>
      <c r="E27" s="4">
        <f>'WEEKLY COMPETITIVE REPORT'!E27</f>
        <v>0</v>
      </c>
      <c r="F27" s="4">
        <f>'WEEKLY COMPETITIVE REPORT'!F27</f>
        <v>0</v>
      </c>
      <c r="G27" s="38">
        <f>'WEEKLY COMPETITIVE REPORT'!G27</f>
        <v>0</v>
      </c>
      <c r="H27" s="38">
        <f>'WEEKLY COMPETITIVE REPORT'!H27</f>
        <v>0</v>
      </c>
      <c r="I27" s="15">
        <f>'WEEKLY COMPETITIVE REPORT'!I27/Y4</f>
        <v>0</v>
      </c>
      <c r="J27" s="15">
        <f>'WEEKLY COMPETITIVE REPORT'!J27/Y17</f>
        <v>0</v>
      </c>
      <c r="K27" s="23">
        <f>'WEEKLY COMPETITIVE REPORT'!K27</f>
        <v>0</v>
      </c>
      <c r="L27" s="23">
        <f>'WEEKLY COMPETITIVE REPORT'!L27</f>
        <v>0</v>
      </c>
      <c r="M27" s="65">
        <f>'WEEKLY COMPETITIVE REPORT'!M27</f>
        <v>0</v>
      </c>
      <c r="N27" s="15" t="e">
        <f t="shared" si="3"/>
        <v>#DIV/0!</v>
      </c>
      <c r="O27" s="38">
        <f>'WEEKLY COMPETITIVE REPORT'!O27</f>
        <v>0</v>
      </c>
      <c r="P27" s="15">
        <f>'WEEKLY COMPETITIVE REPORT'!P27/Y4</f>
        <v>0</v>
      </c>
      <c r="Q27" s="15">
        <f>'WEEKLY COMPETITIVE REPORT'!Q27/Y17</f>
        <v>0</v>
      </c>
      <c r="R27" s="23">
        <f>'WEEKLY COMPETITIVE REPORT'!R27</f>
        <v>0</v>
      </c>
      <c r="S27" s="23">
        <f>'WEEKLY COMPETITIVE REPORT'!S27</f>
        <v>0</v>
      </c>
      <c r="T27" s="65">
        <f>'WEEKLY COMPETITIVE REPORT'!T27</f>
        <v>0</v>
      </c>
      <c r="U27" s="15">
        <f>'WEEKLY COMPETITIVE REPORT'!U27/Y17</f>
        <v>0</v>
      </c>
      <c r="V27" s="15" t="e">
        <f t="shared" si="4"/>
        <v>#DIV/0!</v>
      </c>
      <c r="W27" s="26">
        <f t="shared" si="5"/>
        <v>0</v>
      </c>
      <c r="X27" s="23">
        <f>'WEEKLY COMPETITIVE REPORT'!X27</f>
        <v>0</v>
      </c>
      <c r="Y27" s="57">
        <f>'WEEKLY COMPETITIVE REPORT'!Y27</f>
        <v>0</v>
      </c>
    </row>
    <row r="28" spans="1:25" ht="12.75">
      <c r="A28" s="51">
        <v>15</v>
      </c>
      <c r="B28" s="4">
        <f>'WEEKLY COMPETITIVE REPORT'!B28</f>
        <v>0</v>
      </c>
      <c r="C28" s="4">
        <f>'WEEKLY COMPETITIVE REPORT'!C28</f>
        <v>0</v>
      </c>
      <c r="D28" s="4">
        <f>'WEEKLY COMPETITIVE REPORT'!D28</f>
        <v>0</v>
      </c>
      <c r="E28" s="4">
        <f>'WEEKLY COMPETITIVE REPORT'!E28</f>
        <v>0</v>
      </c>
      <c r="F28" s="4">
        <f>'WEEKLY COMPETITIVE REPORT'!F28</f>
        <v>0</v>
      </c>
      <c r="G28" s="38">
        <f>'WEEKLY COMPETITIVE REPORT'!G28</f>
        <v>0</v>
      </c>
      <c r="H28" s="38">
        <f>'WEEKLY COMPETITIVE REPORT'!H28</f>
        <v>0</v>
      </c>
      <c r="I28" s="15">
        <f>'WEEKLY COMPETITIVE REPORT'!I28/Y4</f>
        <v>0</v>
      </c>
      <c r="J28" s="15">
        <f>'WEEKLY COMPETITIVE REPORT'!J28/Y17</f>
        <v>0</v>
      </c>
      <c r="K28" s="23">
        <f>'WEEKLY COMPETITIVE REPORT'!K28</f>
        <v>0</v>
      </c>
      <c r="L28" s="23">
        <f>'WEEKLY COMPETITIVE REPORT'!L28</f>
        <v>0</v>
      </c>
      <c r="M28" s="65">
        <f>'WEEKLY COMPETITIVE REPORT'!M28</f>
        <v>0</v>
      </c>
      <c r="N28" s="15" t="e">
        <f t="shared" si="3"/>
        <v>#DIV/0!</v>
      </c>
      <c r="O28" s="38">
        <f>'WEEKLY COMPETITIVE REPORT'!O28</f>
        <v>0</v>
      </c>
      <c r="P28" s="15">
        <f>'WEEKLY COMPETITIVE REPORT'!P28/Y4</f>
        <v>0</v>
      </c>
      <c r="Q28" s="15">
        <f>'WEEKLY COMPETITIVE REPORT'!Q28/Y17</f>
        <v>0</v>
      </c>
      <c r="R28" s="23">
        <f>'WEEKLY COMPETITIVE REPORT'!R28</f>
        <v>0</v>
      </c>
      <c r="S28" s="23">
        <f>'WEEKLY COMPETITIVE REPORT'!S28</f>
        <v>0</v>
      </c>
      <c r="T28" s="65">
        <f>'WEEKLY COMPETITIVE REPORT'!T28</f>
        <v>0</v>
      </c>
      <c r="U28" s="15">
        <f>'WEEKLY COMPETITIVE REPORT'!U28/Y17</f>
        <v>0</v>
      </c>
      <c r="V28" s="15" t="e">
        <f t="shared" si="4"/>
        <v>#DIV/0!</v>
      </c>
      <c r="W28" s="26">
        <f t="shared" si="5"/>
        <v>0</v>
      </c>
      <c r="X28" s="23">
        <f>'WEEKLY COMPETITIVE REPORT'!X28</f>
        <v>0</v>
      </c>
      <c r="Y28" s="57">
        <f>'WEEKLY COMPETITIVE REPORT'!Y28</f>
        <v>0</v>
      </c>
    </row>
    <row r="29" spans="1:25" ht="12.75">
      <c r="A29" s="51">
        <v>16</v>
      </c>
      <c r="B29" s="4">
        <f>'WEEKLY COMPETITIVE REPORT'!B29</f>
        <v>0</v>
      </c>
      <c r="C29" s="4">
        <f>'WEEKLY COMPETITIVE REPORT'!C29</f>
        <v>0</v>
      </c>
      <c r="D29" s="4">
        <f>'WEEKLY COMPETITIVE REPORT'!D29</f>
        <v>0</v>
      </c>
      <c r="E29" s="4">
        <f>'WEEKLY COMPETITIVE REPORT'!E29</f>
        <v>0</v>
      </c>
      <c r="F29" s="4">
        <f>'WEEKLY COMPETITIVE REPORT'!F29</f>
        <v>0</v>
      </c>
      <c r="G29" s="38">
        <f>'WEEKLY COMPETITIVE REPORT'!G29</f>
        <v>0</v>
      </c>
      <c r="H29" s="38">
        <f>'WEEKLY COMPETITIVE REPORT'!H29</f>
        <v>0</v>
      </c>
      <c r="I29" s="15">
        <f>'WEEKLY COMPETITIVE REPORT'!I29/Y4</f>
        <v>0</v>
      </c>
      <c r="J29" s="15">
        <f>'WEEKLY COMPETITIVE REPORT'!J29/Y17</f>
        <v>0</v>
      </c>
      <c r="K29" s="23">
        <f>'WEEKLY COMPETITIVE REPORT'!K29</f>
        <v>0</v>
      </c>
      <c r="L29" s="23">
        <f>'WEEKLY COMPETITIVE REPORT'!L29</f>
        <v>0</v>
      </c>
      <c r="M29" s="65">
        <f>'WEEKLY COMPETITIVE REPORT'!M29</f>
        <v>0</v>
      </c>
      <c r="N29" s="15" t="e">
        <f t="shared" si="3"/>
        <v>#DIV/0!</v>
      </c>
      <c r="O29" s="38">
        <f>'WEEKLY COMPETITIVE REPORT'!O29</f>
        <v>0</v>
      </c>
      <c r="P29" s="15">
        <f>'WEEKLY COMPETITIVE REPORT'!P29/Y4</f>
        <v>0</v>
      </c>
      <c r="Q29" s="15">
        <f>'WEEKLY COMPETITIVE REPORT'!Q29/Y17</f>
        <v>0</v>
      </c>
      <c r="R29" s="23">
        <f>'WEEKLY COMPETITIVE REPORT'!R29</f>
        <v>0</v>
      </c>
      <c r="S29" s="23">
        <f>'WEEKLY COMPETITIVE REPORT'!S29</f>
        <v>0</v>
      </c>
      <c r="T29" s="65">
        <f>'WEEKLY COMPETITIVE REPORT'!T29</f>
        <v>0</v>
      </c>
      <c r="U29" s="15">
        <f>'WEEKLY COMPETITIVE REPORT'!U29/Y4</f>
        <v>0</v>
      </c>
      <c r="V29" s="15" t="e">
        <f t="shared" si="4"/>
        <v>#DIV/0!</v>
      </c>
      <c r="W29" s="26">
        <f t="shared" si="5"/>
        <v>0</v>
      </c>
      <c r="X29" s="23">
        <f>'WEEKLY COMPETITIVE REPORT'!X29</f>
        <v>0</v>
      </c>
      <c r="Y29" s="57">
        <f>'WEEKLY COMPETITIVE REPORT'!Y29</f>
        <v>0</v>
      </c>
    </row>
    <row r="30" spans="1:25" ht="12.75">
      <c r="A30" s="52">
        <v>17</v>
      </c>
      <c r="B30" s="4">
        <f>'WEEKLY COMPETITIVE REPORT'!B30</f>
        <v>0</v>
      </c>
      <c r="C30" s="4">
        <f>'WEEKLY COMPETITIVE REPORT'!C30</f>
        <v>0</v>
      </c>
      <c r="D30" s="4">
        <f>'WEEKLY COMPETITIVE REPORT'!D30</f>
        <v>0</v>
      </c>
      <c r="E30" s="4">
        <f>'WEEKLY COMPETITIVE REPORT'!E30</f>
        <v>0</v>
      </c>
      <c r="F30" s="4">
        <f>'WEEKLY COMPETITIVE REPORT'!F30</f>
        <v>0</v>
      </c>
      <c r="G30" s="38">
        <f>'WEEKLY COMPETITIVE REPORT'!G30</f>
        <v>0</v>
      </c>
      <c r="H30" s="38">
        <f>'WEEKLY COMPETITIVE REPORT'!H30</f>
        <v>0</v>
      </c>
      <c r="I30" s="15">
        <f>'WEEKLY COMPETITIVE REPORT'!I30/Y4</f>
        <v>0</v>
      </c>
      <c r="J30" s="15">
        <f>'WEEKLY COMPETITIVE REPORT'!J30/Y17</f>
        <v>0</v>
      </c>
      <c r="K30" s="23">
        <f>'WEEKLY COMPETITIVE REPORT'!K30</f>
        <v>0</v>
      </c>
      <c r="L30" s="23">
        <f>'WEEKLY COMPETITIVE REPORT'!L30</f>
        <v>0</v>
      </c>
      <c r="M30" s="65">
        <f>'WEEKLY COMPETITIVE REPORT'!M30</f>
        <v>0</v>
      </c>
      <c r="N30" s="15" t="e">
        <f t="shared" si="3"/>
        <v>#DIV/0!</v>
      </c>
      <c r="O30" s="38">
        <f>'WEEKLY COMPETITIVE REPORT'!O30</f>
        <v>0</v>
      </c>
      <c r="P30" s="15">
        <f>'WEEKLY COMPETITIVE REPORT'!P30/Y4</f>
        <v>0</v>
      </c>
      <c r="Q30" s="15">
        <f>'WEEKLY COMPETITIVE REPORT'!Q30/Y17</f>
        <v>0</v>
      </c>
      <c r="R30" s="23">
        <f>'WEEKLY COMPETITIVE REPORT'!R30</f>
        <v>0</v>
      </c>
      <c r="S30" s="23">
        <f>'WEEKLY COMPETITIVE REPORT'!S30</f>
        <v>0</v>
      </c>
      <c r="T30" s="65">
        <f>'WEEKLY COMPETITIVE REPORT'!T30</f>
        <v>0</v>
      </c>
      <c r="U30" s="15">
        <f>'WEEKLY COMPETITIVE REPORT'!U30/Y4</f>
        <v>0</v>
      </c>
      <c r="V30" s="15" t="e">
        <f t="shared" si="4"/>
        <v>#DIV/0!</v>
      </c>
      <c r="W30" s="26">
        <f t="shared" si="5"/>
        <v>0</v>
      </c>
      <c r="X30" s="23">
        <f>'WEEKLY COMPETITIVE REPORT'!X30</f>
        <v>0</v>
      </c>
      <c r="Y30" s="57">
        <f>'WEEKLY COMPETITIVE REPORT'!Y30</f>
        <v>0</v>
      </c>
    </row>
    <row r="31" spans="1:25" ht="12.75">
      <c r="A31" s="51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REPORT'!D31</f>
        <v>0</v>
      </c>
      <c r="E31" s="4">
        <f>'WEEKLY COMPETITIVE REPORT'!E31</f>
        <v>0</v>
      </c>
      <c r="F31" s="4">
        <f>'WEEKLY COMPETITIVE REPORT'!F31</f>
        <v>0</v>
      </c>
      <c r="G31" s="38">
        <f>'WEEKLY COMPETITIVE REPORT'!G31</f>
        <v>0</v>
      </c>
      <c r="H31" s="38">
        <f>'WEEKLY COMPETITIVE REPORT'!H31</f>
        <v>0</v>
      </c>
      <c r="I31" s="15">
        <f>'WEEKLY COMPETITIVE REPORT'!I31/Y4</f>
        <v>0</v>
      </c>
      <c r="J31" s="15">
        <f>'WEEKLY COMPETITIVE REPORT'!J31/Y17</f>
        <v>0</v>
      </c>
      <c r="K31" s="23">
        <f>'WEEKLY COMPETITIVE REPORT'!K31</f>
        <v>0</v>
      </c>
      <c r="L31" s="23">
        <f>'WEEKLY COMPETITIVE REPORT'!L31</f>
        <v>0</v>
      </c>
      <c r="M31" s="65">
        <f>'WEEKLY COMPETITIVE REPORT'!M31</f>
        <v>0</v>
      </c>
      <c r="N31" s="15" t="e">
        <f t="shared" si="3"/>
        <v>#DIV/0!</v>
      </c>
      <c r="O31" s="38">
        <f>'WEEKLY COMPETITIVE REPORT'!O31</f>
        <v>0</v>
      </c>
      <c r="P31" s="15">
        <f>'WEEKLY COMPETITIVE REPORT'!P31/Y4</f>
        <v>0</v>
      </c>
      <c r="Q31" s="15">
        <f>'WEEKLY COMPETITIVE REPORT'!Q31/Y17</f>
        <v>0</v>
      </c>
      <c r="R31" s="23">
        <f>'WEEKLY COMPETITIVE REPORT'!R31</f>
        <v>0</v>
      </c>
      <c r="S31" s="23">
        <f>'WEEKLY COMPETITIVE REPORT'!S31</f>
        <v>0</v>
      </c>
      <c r="T31" s="65">
        <f>'WEEKLY COMPETITIVE REPORT'!T31</f>
        <v>0</v>
      </c>
      <c r="U31" s="15">
        <f>'WEEKLY COMPETITIVE REPORT'!U31/Y4</f>
        <v>0</v>
      </c>
      <c r="V31" s="15" t="e">
        <f t="shared" si="4"/>
        <v>#DIV/0!</v>
      </c>
      <c r="W31" s="26">
        <f t="shared" si="5"/>
        <v>0</v>
      </c>
      <c r="X31" s="23">
        <f>'WEEKLY COMPETITIVE REPORT'!X31</f>
        <v>0</v>
      </c>
      <c r="Y31" s="57">
        <f>'WEEKLY COMPETITIVE REPORT'!Y31</f>
        <v>0</v>
      </c>
    </row>
    <row r="32" spans="1:25" ht="12.75">
      <c r="A32" s="51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8">
        <f>'WEEKLY COMPETITIVE REPORT'!G32</f>
        <v>0</v>
      </c>
      <c r="H32" s="38">
        <f>'WEEKLY COMPETITIVE REPORT'!H32</f>
        <v>0</v>
      </c>
      <c r="I32" s="15">
        <f>'WEEKLY COMPETITIVE REPORT'!I32/Y4</f>
        <v>0</v>
      </c>
      <c r="J32" s="15">
        <f>'WEEKLY COMPETITIVE REPORT'!J32/Y17</f>
        <v>0</v>
      </c>
      <c r="K32" s="23">
        <f>'WEEKLY COMPETITIVE REPORT'!K32</f>
        <v>0</v>
      </c>
      <c r="L32" s="23">
        <f>'WEEKLY COMPETITIVE REPORT'!L32</f>
        <v>0</v>
      </c>
      <c r="M32" s="65">
        <f>'WEEKLY COMPETITIVE REPORT'!M32</f>
        <v>0</v>
      </c>
      <c r="N32" s="15" t="e">
        <f t="shared" si="3"/>
        <v>#DIV/0!</v>
      </c>
      <c r="O32" s="38">
        <f>'WEEKLY COMPETITIVE REPORT'!O32</f>
        <v>0</v>
      </c>
      <c r="P32" s="15">
        <f>'WEEKLY COMPETITIVE REPORT'!P32/Y4</f>
        <v>0</v>
      </c>
      <c r="Q32" s="15">
        <f>'WEEKLY COMPETITIVE REPORT'!Q32/Y17</f>
        <v>0</v>
      </c>
      <c r="R32" s="23">
        <f>'WEEKLY COMPETITIVE REPORT'!R32</f>
        <v>0</v>
      </c>
      <c r="S32" s="23">
        <f>'WEEKLY COMPETITIVE REPORT'!S32</f>
        <v>0</v>
      </c>
      <c r="T32" s="65">
        <f>'WEEKLY COMPETITIVE REPORT'!T32</f>
        <v>0</v>
      </c>
      <c r="U32" s="15">
        <f>'WEEKLY COMPETITIVE REPORT'!U32/Y4</f>
        <v>0</v>
      </c>
      <c r="V32" s="15" t="e">
        <f t="shared" si="4"/>
        <v>#DIV/0!</v>
      </c>
      <c r="W32" s="26">
        <f t="shared" si="5"/>
        <v>0</v>
      </c>
      <c r="X32" s="23">
        <f>'WEEKLY COMPETITIVE REPORT'!X32</f>
        <v>0</v>
      </c>
      <c r="Y32" s="57">
        <f>'WEEKLY COMPETITIVE REPORT'!Y32</f>
        <v>0</v>
      </c>
    </row>
    <row r="33" spans="1:25" ht="13.5" thickBot="1">
      <c r="A33" s="51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8">
        <f>'WEEKLY COMPETITIVE REPORT'!G33</f>
        <v>0</v>
      </c>
      <c r="H33" s="38">
        <f>'WEEKLY COMPETITIVE REPORT'!H33</f>
        <v>0</v>
      </c>
      <c r="I33" s="15">
        <f>'WEEKLY COMPETITIVE REPORT'!I33/Y4</f>
        <v>0</v>
      </c>
      <c r="J33" s="15">
        <f>'WEEKLY COMPETITIVE REPORT'!J33/Y17</f>
        <v>0</v>
      </c>
      <c r="K33" s="23">
        <f>'WEEKLY COMPETITIVE REPORT'!K33</f>
        <v>0</v>
      </c>
      <c r="L33" s="23">
        <f>'WEEKLY COMPETITIVE REPORT'!L33</f>
        <v>0</v>
      </c>
      <c r="M33" s="65">
        <f>'WEEKLY COMPETITIVE REPORT'!M33</f>
        <v>0</v>
      </c>
      <c r="N33" s="15" t="e">
        <f t="shared" si="3"/>
        <v>#DIV/0!</v>
      </c>
      <c r="O33" s="38">
        <f>'WEEKLY COMPETITIVE REPORT'!O33</f>
        <v>0</v>
      </c>
      <c r="P33" s="15">
        <f>'WEEKLY COMPETITIVE REPORT'!P33/Y4</f>
        <v>0</v>
      </c>
      <c r="Q33" s="15">
        <f>'WEEKLY COMPETITIVE REPORT'!Q33/Y17</f>
        <v>0</v>
      </c>
      <c r="R33" s="23">
        <f>'WEEKLY COMPETITIVE REPORT'!R33</f>
        <v>0</v>
      </c>
      <c r="S33" s="23">
        <f>'WEEKLY COMPETITIVE REPORT'!S33</f>
        <v>0</v>
      </c>
      <c r="T33" s="65">
        <f>'WEEKLY COMPETITIVE REPORT'!T33</f>
        <v>0</v>
      </c>
      <c r="U33" s="15">
        <f>'WEEKLY COMPETITIVE REPORT'!U33/Y4</f>
        <v>0</v>
      </c>
      <c r="V33" s="15" t="e">
        <f t="shared" si="4"/>
        <v>#DIV/0!</v>
      </c>
      <c r="W33" s="26">
        <f t="shared" si="5"/>
        <v>0</v>
      </c>
      <c r="X33" s="23">
        <f>'WEEKLY COMPETITIVE REPORT'!X33</f>
        <v>0</v>
      </c>
      <c r="Y33" s="57">
        <f>'WEEKLY COMPETITIVE REPORT'!Y33</f>
        <v>0</v>
      </c>
    </row>
    <row r="34" spans="1:25" s="37" customFormat="1" ht="12.75" thickBot="1">
      <c r="A34" s="34"/>
      <c r="B34" s="35"/>
      <c r="C34" s="58" t="str">
        <f>'WEEKLY COMPETITIVE REPORT'!C34</f>
        <v>T O T A L</v>
      </c>
      <c r="D34" s="58"/>
      <c r="E34" s="58">
        <f>'WEEKLY COMPETITIVE REPORT'!E34</f>
        <v>0</v>
      </c>
      <c r="F34" s="58">
        <f>'WEEKLY COMPETITIVE REPORT'!F34</f>
        <v>0</v>
      </c>
      <c r="G34" s="59">
        <f>'WEEKLY COMPETITIVE REPORT'!G34</f>
        <v>0</v>
      </c>
      <c r="H34" s="41">
        <f>'WEEKLY COMPETITIVE REPORT'!H34</f>
        <v>133</v>
      </c>
      <c r="I34" s="33">
        <f>SUM(I14:I33)</f>
        <v>187242.16867469883</v>
      </c>
      <c r="J34" s="32">
        <f>SUM(J14:J33)</f>
        <v>218160.24096385544</v>
      </c>
      <c r="K34" s="32">
        <f>SUM(K14:K33)</f>
        <v>31703</v>
      </c>
      <c r="L34" s="32">
        <f>SUM(L14:L33)</f>
        <v>36503</v>
      </c>
      <c r="M34" s="65">
        <f>'WEEKLY COMPETITIVE REPORT'!M34</f>
        <v>55.13021431209509</v>
      </c>
      <c r="N34" s="33">
        <f>I34/H34</f>
        <v>1407.8358546969837</v>
      </c>
      <c r="O34" s="41">
        <f>'WEEKLY COMPETITIVE REPORT'!O34</f>
        <v>133</v>
      </c>
      <c r="P34" s="32">
        <f>SUM(P14:P33)</f>
        <v>309973.49397590366</v>
      </c>
      <c r="Q34" s="32">
        <f>SUM(Q14:Q33)</f>
        <v>321153.0120481927</v>
      </c>
      <c r="R34" s="32">
        <f>SUM(R14:R33)</f>
        <v>56482</v>
      </c>
      <c r="S34" s="32">
        <f>SUM(S14:S33)</f>
        <v>58585</v>
      </c>
      <c r="T34" s="66">
        <f>P34/Q34-100%</f>
        <v>-0.03481056584520337</v>
      </c>
      <c r="U34" s="32">
        <f>SUM(U14:U33)</f>
        <v>1650202.409638554</v>
      </c>
      <c r="V34" s="33">
        <f>P34/O34</f>
        <v>2330.6277742549146</v>
      </c>
      <c r="W34" s="32">
        <f>SUM(W14:W33)</f>
        <v>1960175.903614458</v>
      </c>
      <c r="X34" s="32">
        <f>SUM(X14:X33)</f>
        <v>300271</v>
      </c>
      <c r="Y34" s="36">
        <f>SUM(Y14:Y33)</f>
        <v>356753</v>
      </c>
    </row>
    <row r="35" spans="9:12" ht="12.75">
      <c r="I35" s="24"/>
      <c r="J35" s="24"/>
      <c r="K35" s="24"/>
      <c r="L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CENEX</cp:lastModifiedBy>
  <cp:lastPrinted>2009-10-01T10:21:10Z</cp:lastPrinted>
  <dcterms:created xsi:type="dcterms:W3CDTF">1998-07-08T11:15:35Z</dcterms:created>
  <dcterms:modified xsi:type="dcterms:W3CDTF">2010-06-10T12:14:23Z</dcterms:modified>
  <cp:category/>
  <cp:version/>
  <cp:contentType/>
  <cp:contentStatus/>
</cp:coreProperties>
</file>