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95" windowWidth="19320" windowHeight="10245" tabRatio="598" activeTab="0"/>
  </bookViews>
  <sheets>
    <sheet name="WEEKLY COMPETITIVE REPORT" sheetId="1" r:id="rId1"/>
    <sheet name="in $ US" sheetId="2" r:id="rId2"/>
  </sheets>
  <definedNames/>
  <calcPr calcMode="manual" fullCalcOnLoad="1"/>
</workbook>
</file>

<file path=xl/sharedStrings.xml><?xml version="1.0" encoding="utf-8"?>
<sst xmlns="http://schemas.openxmlformats.org/spreadsheetml/2006/main" count="253" uniqueCount="94">
  <si>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</si>
  <si>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</si>
  <si>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</si>
  <si>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</si>
  <si>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</si>
  <si>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</si>
  <si>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</si>
  <si>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</si>
  <si>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</si>
  <si>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</si>
  <si>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</si>
  <si>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</si>
  <si>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</si>
  <si>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</si>
  <si>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</si>
  <si>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</si>
  <si>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</si>
  <si>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</si>
  <si>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</si>
  <si>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</si>
  <si>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</si>
  <si>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</si>
  <si>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</si>
  <si>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</si>
  <si>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</si>
  <si>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</si>
  <si>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</si>
  <si>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</si>
  <si>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</si>
  <si>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</si>
  <si>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</si>
  <si>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</si>
  <si>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</si>
  <si>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</si>
  <si>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</si>
  <si>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</si>
  <si>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</si>
  <si>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</si>
  <si>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</si>
  <si>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</si>
  <si>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</si>
  <si>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</si>
  <si>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</si>
  <si>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</si>
  <si>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</si>
  <si>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</si>
  <si>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</si>
  <si>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</si>
  <si>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</si>
  <si>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</si>
  <si>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local title</t>
  </si>
  <si>
    <t>SONY</t>
  </si>
  <si>
    <t>INCEPTION</t>
  </si>
  <si>
    <t>IZVOR</t>
  </si>
  <si>
    <t>UNI</t>
  </si>
  <si>
    <t>Cinemania</t>
  </si>
  <si>
    <t>TOY STORY 3</t>
  </si>
  <si>
    <t>SVET IGRAC 3</t>
  </si>
  <si>
    <t>GOING THE DISTANCE</t>
  </si>
  <si>
    <t>LJUBEZEN NA DALJAVO</t>
  </si>
  <si>
    <t>SORCERER'S APPRENTICE</t>
  </si>
  <si>
    <t>CAROVNIKOV VAJENEC</t>
  </si>
  <si>
    <t>EAT PRAY LOVE</t>
  </si>
  <si>
    <t>JEJ, MOLI, LJUBI</t>
  </si>
  <si>
    <t>STEP UP 3D</t>
  </si>
  <si>
    <t>ODPLESI SVOJE SANJE V 3D</t>
  </si>
  <si>
    <t>LEGEND OF THE GUARDIANS</t>
  </si>
  <si>
    <t>LEGENDA SOVJEGA KRALJSTVA</t>
  </si>
  <si>
    <t>THE SWITCH</t>
  </si>
  <si>
    <t>ZAMENJAVA</t>
  </si>
  <si>
    <t>DESPICABLE ME</t>
  </si>
  <si>
    <t>JAZ BARABA</t>
  </si>
  <si>
    <t>New</t>
  </si>
  <si>
    <t>OTHER GUYS</t>
  </si>
  <si>
    <t>REZERVNA POLICISTA</t>
  </si>
  <si>
    <t>SAW 7 3D</t>
  </si>
  <si>
    <t>ZAGA 7 3D</t>
  </si>
  <si>
    <t>YOU AGAIN</t>
  </si>
  <si>
    <t>SPET TI</t>
  </si>
  <si>
    <t>THE SOCIAL NETWORK</t>
  </si>
  <si>
    <t>SOCIALNO OMREZJE</t>
  </si>
  <si>
    <t>DEVIL</t>
  </si>
  <si>
    <t>HUDIC</t>
  </si>
  <si>
    <t>GREMO MI PO SVOJE</t>
  </si>
  <si>
    <t>DOMEST</t>
  </si>
  <si>
    <t>WALL STREET: MONEY NEVER SLEEPS</t>
  </si>
  <si>
    <t>WALL STREET: DENAR NIKOLI NE SPI</t>
  </si>
  <si>
    <t>FOX</t>
  </si>
  <si>
    <t>12 - Nov</t>
  </si>
  <si>
    <t>14 - Nov</t>
  </si>
  <si>
    <t>11 - Nov</t>
  </si>
  <si>
    <t>17 - Nov</t>
  </si>
  <si>
    <t>LAHKA PUNCA</t>
  </si>
  <si>
    <t>EASY A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</si>
</sst>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0" xfId="0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E1">
      <selection activeCell="M17" sqref="M1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0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9"/>
      <c r="F4" s="9"/>
      <c r="G4" s="20" t="s">
        <v>2</v>
      </c>
      <c r="H4" s="21"/>
      <c r="I4" s="21"/>
      <c r="J4" s="21"/>
      <c r="K4" s="84" t="s">
        <v>88</v>
      </c>
      <c r="L4" s="21"/>
      <c r="M4" s="85" t="s">
        <v>89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0.7256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3" t="s">
        <v>90</v>
      </c>
      <c r="L5" s="8"/>
      <c r="M5" s="86" t="s">
        <v>91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46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40500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50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>
        <v>1</v>
      </c>
      <c r="C14" s="4" t="s">
        <v>83</v>
      </c>
      <c r="D14" s="4" t="s">
        <v>83</v>
      </c>
      <c r="E14" s="16" t="s">
        <v>84</v>
      </c>
      <c r="F14" s="16" t="s">
        <v>55</v>
      </c>
      <c r="G14" s="38">
        <v>2</v>
      </c>
      <c r="H14" s="38">
        <v>11</v>
      </c>
      <c r="I14" s="25">
        <v>108417</v>
      </c>
      <c r="J14" s="25">
        <v>84476</v>
      </c>
      <c r="K14" s="87">
        <v>23817</v>
      </c>
      <c r="L14" s="87">
        <v>18686</v>
      </c>
      <c r="M14" s="65">
        <f>(I14/J14*100)-100</f>
        <v>28.34059377811448</v>
      </c>
      <c r="N14" s="15">
        <f>I14/H14</f>
        <v>9856.09090909091</v>
      </c>
      <c r="O14" s="74">
        <v>11</v>
      </c>
      <c r="P14" s="23">
        <v>140137</v>
      </c>
      <c r="Q14" s="23">
        <v>121452</v>
      </c>
      <c r="R14" s="23">
        <v>32419</v>
      </c>
      <c r="S14" s="23">
        <v>29492</v>
      </c>
      <c r="T14" s="65">
        <f>(P14/Q14*100)-100</f>
        <v>15.384678720811507</v>
      </c>
      <c r="U14" s="76">
        <v>125197</v>
      </c>
      <c r="V14" s="15">
        <f>P14/O14</f>
        <v>12739.727272727272</v>
      </c>
      <c r="W14" s="76">
        <f>SUM(U14,P14)</f>
        <v>265334</v>
      </c>
      <c r="X14" s="76">
        <v>31166</v>
      </c>
      <c r="Y14" s="77">
        <f>SUM(X14,R14)</f>
        <v>63585</v>
      </c>
    </row>
    <row r="15" spans="1:25" ht="12.75">
      <c r="A15" s="73">
        <v>2</v>
      </c>
      <c r="B15" s="73">
        <v>2</v>
      </c>
      <c r="C15" s="4" t="s">
        <v>75</v>
      </c>
      <c r="D15" s="4" t="s">
        <v>76</v>
      </c>
      <c r="E15" s="16" t="s">
        <v>45</v>
      </c>
      <c r="F15" s="16" t="s">
        <v>55</v>
      </c>
      <c r="G15" s="38">
        <v>3</v>
      </c>
      <c r="H15" s="38">
        <v>11</v>
      </c>
      <c r="I15" s="25">
        <v>19982</v>
      </c>
      <c r="J15" s="25">
        <v>43645</v>
      </c>
      <c r="K15" s="93">
        <v>3435</v>
      </c>
      <c r="L15" s="93">
        <v>7550</v>
      </c>
      <c r="M15" s="65">
        <f>(I15/J15*100)-100</f>
        <v>-54.216977889792645</v>
      </c>
      <c r="N15" s="15">
        <f>I15/H15</f>
        <v>1816.5454545454545</v>
      </c>
      <c r="O15" s="74">
        <v>11</v>
      </c>
      <c r="P15" s="75">
        <v>27955</v>
      </c>
      <c r="Q15" s="75">
        <v>58606</v>
      </c>
      <c r="R15" s="75">
        <v>5159</v>
      </c>
      <c r="S15" s="75">
        <v>10831</v>
      </c>
      <c r="T15" s="65">
        <f>(P15/Q15*100)-100</f>
        <v>-52.30010579121592</v>
      </c>
      <c r="U15" s="76">
        <v>181262</v>
      </c>
      <c r="V15" s="15">
        <f>P15/O15</f>
        <v>2541.3636363636365</v>
      </c>
      <c r="W15" s="76">
        <f>SUM(U15,P15)</f>
        <v>209217</v>
      </c>
      <c r="X15" s="76">
        <v>33729</v>
      </c>
      <c r="Y15" s="77">
        <f>SUM(X15,R15)</f>
        <v>38888</v>
      </c>
    </row>
    <row r="16" spans="1:25" ht="12.75">
      <c r="A16" s="73">
        <v>3</v>
      </c>
      <c r="B16" s="73" t="s">
        <v>72</v>
      </c>
      <c r="C16" s="4" t="s">
        <v>92</v>
      </c>
      <c r="D16" s="4" t="s">
        <v>93</v>
      </c>
      <c r="E16" s="16" t="s">
        <v>51</v>
      </c>
      <c r="F16" s="16" t="s">
        <v>42</v>
      </c>
      <c r="G16" s="38">
        <v>1</v>
      </c>
      <c r="H16" s="38">
        <v>7</v>
      </c>
      <c r="I16" s="15">
        <v>15461</v>
      </c>
      <c r="J16" s="15"/>
      <c r="K16" s="15">
        <v>3229</v>
      </c>
      <c r="L16" s="15"/>
      <c r="M16" s="65"/>
      <c r="N16" s="15">
        <f>I16/H16</f>
        <v>2208.714285714286</v>
      </c>
      <c r="O16" s="38">
        <v>7</v>
      </c>
      <c r="P16" s="15">
        <v>21578</v>
      </c>
      <c r="Q16" s="15"/>
      <c r="R16" s="15">
        <v>4920</v>
      </c>
      <c r="S16" s="15"/>
      <c r="T16" s="65"/>
      <c r="U16" s="76">
        <v>803</v>
      </c>
      <c r="V16" s="15">
        <f>P16/O16</f>
        <v>3082.5714285714284</v>
      </c>
      <c r="W16" s="76">
        <f>SUM(U16,P16)</f>
        <v>22381</v>
      </c>
      <c r="X16" s="76">
        <v>166</v>
      </c>
      <c r="Y16" s="77">
        <f>SUM(X16,R16)</f>
        <v>5086</v>
      </c>
    </row>
    <row r="17" spans="1:25" ht="12.75">
      <c r="A17" s="73">
        <v>4</v>
      </c>
      <c r="B17" s="73">
        <v>3</v>
      </c>
      <c r="C17" s="4" t="s">
        <v>70</v>
      </c>
      <c r="D17" s="4" t="s">
        <v>71</v>
      </c>
      <c r="E17" s="16" t="s">
        <v>54</v>
      </c>
      <c r="F17" s="16" t="s">
        <v>36</v>
      </c>
      <c r="G17" s="38">
        <v>5</v>
      </c>
      <c r="H17" s="38">
        <v>18</v>
      </c>
      <c r="I17" s="15">
        <v>13871</v>
      </c>
      <c r="J17" s="15">
        <v>20781</v>
      </c>
      <c r="K17" s="93">
        <v>2883</v>
      </c>
      <c r="L17" s="93">
        <v>4090</v>
      </c>
      <c r="M17" s="65">
        <f>(I17/J17*100)-100</f>
        <v>-33.251527837928876</v>
      </c>
      <c r="N17" s="15">
        <f>I17/H17</f>
        <v>770.6111111111111</v>
      </c>
      <c r="O17" s="39">
        <v>18</v>
      </c>
      <c r="P17" s="15">
        <v>17281</v>
      </c>
      <c r="Q17" s="15">
        <v>24446</v>
      </c>
      <c r="R17" s="15">
        <v>3788</v>
      </c>
      <c r="S17" s="15">
        <v>5009</v>
      </c>
      <c r="T17" s="65">
        <f>(P17/Q17*100)-100</f>
        <v>-29.309498486459944</v>
      </c>
      <c r="U17" s="76">
        <v>233103</v>
      </c>
      <c r="V17" s="15">
        <f>P17/O17</f>
        <v>960.0555555555555</v>
      </c>
      <c r="W17" s="76">
        <f>SUM(U17,P17)</f>
        <v>250384</v>
      </c>
      <c r="X17" s="76">
        <v>49036</v>
      </c>
      <c r="Y17" s="77">
        <f>SUM(X17,R17)</f>
        <v>52824</v>
      </c>
    </row>
    <row r="18" spans="1:25" ht="13.5" customHeight="1">
      <c r="A18" s="73">
        <v>5</v>
      </c>
      <c r="B18" s="73">
        <v>6</v>
      </c>
      <c r="C18" s="4" t="s">
        <v>79</v>
      </c>
      <c r="D18" s="4" t="s">
        <v>80</v>
      </c>
      <c r="E18" s="16" t="s">
        <v>51</v>
      </c>
      <c r="F18" s="16" t="s">
        <v>42</v>
      </c>
      <c r="G18" s="38">
        <v>3</v>
      </c>
      <c r="H18" s="38">
        <v>7</v>
      </c>
      <c r="I18" s="15">
        <v>10373</v>
      </c>
      <c r="J18" s="15">
        <v>8865</v>
      </c>
      <c r="K18" s="25">
        <v>2230</v>
      </c>
      <c r="L18" s="25">
        <v>1800</v>
      </c>
      <c r="M18" s="65">
        <f>(I18/J18*100)-100</f>
        <v>17.0107163000564</v>
      </c>
      <c r="N18" s="15">
        <f>I18/H18</f>
        <v>1481.857142857143</v>
      </c>
      <c r="O18" s="74">
        <v>7</v>
      </c>
      <c r="P18" s="23">
        <v>14235</v>
      </c>
      <c r="Q18" s="23">
        <v>13794</v>
      </c>
      <c r="R18" s="23">
        <v>3230</v>
      </c>
      <c r="S18" s="23">
        <v>3041</v>
      </c>
      <c r="T18" s="65">
        <f>(P18/Q18*100)-100</f>
        <v>3.1970421922574985</v>
      </c>
      <c r="U18" s="76">
        <v>48645</v>
      </c>
      <c r="V18" s="15">
        <f>P18/O18</f>
        <v>2033.5714285714287</v>
      </c>
      <c r="W18" s="76">
        <f>SUM(U18,P18)</f>
        <v>62880</v>
      </c>
      <c r="X18" s="76">
        <v>10542</v>
      </c>
      <c r="Y18" s="77">
        <f>SUM(X18,R18)</f>
        <v>13772</v>
      </c>
    </row>
    <row r="19" spans="1:25" ht="12.75">
      <c r="A19" s="73">
        <v>6</v>
      </c>
      <c r="B19" s="73">
        <v>5</v>
      </c>
      <c r="C19" s="4" t="s">
        <v>77</v>
      </c>
      <c r="D19" s="4" t="s">
        <v>78</v>
      </c>
      <c r="E19" s="16" t="s">
        <v>48</v>
      </c>
      <c r="F19" s="16" t="s">
        <v>49</v>
      </c>
      <c r="G19" s="38">
        <v>3</v>
      </c>
      <c r="H19" s="38">
        <v>6</v>
      </c>
      <c r="I19" s="15">
        <v>7222</v>
      </c>
      <c r="J19" s="15">
        <v>11377</v>
      </c>
      <c r="K19" s="91">
        <v>1487</v>
      </c>
      <c r="L19" s="91">
        <v>2322</v>
      </c>
      <c r="M19" s="65">
        <f>(I19/J19*100)-100</f>
        <v>-36.52105124373737</v>
      </c>
      <c r="N19" s="15">
        <f>I19/H19</f>
        <v>1203.6666666666667</v>
      </c>
      <c r="O19" s="74">
        <v>6</v>
      </c>
      <c r="P19" s="23">
        <v>10003</v>
      </c>
      <c r="Q19" s="23">
        <v>15108</v>
      </c>
      <c r="R19" s="23">
        <v>2235</v>
      </c>
      <c r="S19" s="23">
        <v>3390</v>
      </c>
      <c r="T19" s="65">
        <f>(P19/Q19*100)-100</f>
        <v>-33.790045009266606</v>
      </c>
      <c r="U19" s="76">
        <v>43492</v>
      </c>
      <c r="V19" s="15">
        <f>P19/O19</f>
        <v>1667.1666666666667</v>
      </c>
      <c r="W19" s="76">
        <f>SUM(U19,P19)</f>
        <v>53495</v>
      </c>
      <c r="X19" s="76">
        <v>9602</v>
      </c>
      <c r="Y19" s="77">
        <f>SUM(X19,R19)</f>
        <v>11837</v>
      </c>
    </row>
    <row r="20" spans="1:25" ht="12.75">
      <c r="A20" s="73">
        <v>7</v>
      </c>
      <c r="B20" s="73">
        <v>7</v>
      </c>
      <c r="C20" s="92" t="s">
        <v>81</v>
      </c>
      <c r="D20" s="92" t="s">
        <v>82</v>
      </c>
      <c r="E20" s="16" t="s">
        <v>54</v>
      </c>
      <c r="F20" s="16" t="s">
        <v>36</v>
      </c>
      <c r="G20" s="38">
        <v>3</v>
      </c>
      <c r="H20" s="38">
        <v>7</v>
      </c>
      <c r="I20" s="15">
        <v>6533</v>
      </c>
      <c r="J20" s="15">
        <v>8402</v>
      </c>
      <c r="K20" s="15">
        <v>1337</v>
      </c>
      <c r="L20" s="15">
        <v>1725</v>
      </c>
      <c r="M20" s="65">
        <f>(I20/J20*100)-100</f>
        <v>-22.24470364199</v>
      </c>
      <c r="N20" s="15">
        <f>I20/H20</f>
        <v>933.2857142857143</v>
      </c>
      <c r="O20" s="74">
        <v>7</v>
      </c>
      <c r="P20" s="15">
        <v>8828</v>
      </c>
      <c r="Q20" s="15">
        <v>12141</v>
      </c>
      <c r="R20" s="15">
        <v>1987</v>
      </c>
      <c r="S20" s="15">
        <v>2728</v>
      </c>
      <c r="T20" s="65">
        <f>(P20/Q20*100)-100</f>
        <v>-27.287702825137956</v>
      </c>
      <c r="U20" s="76">
        <v>34985</v>
      </c>
      <c r="V20" s="15">
        <f>P20/O20</f>
        <v>1261.142857142857</v>
      </c>
      <c r="W20" s="76">
        <f>SUM(U20,P20)</f>
        <v>43813</v>
      </c>
      <c r="X20" s="76">
        <v>7677</v>
      </c>
      <c r="Y20" s="77">
        <f>SUM(X20,R20)</f>
        <v>9664</v>
      </c>
    </row>
    <row r="21" spans="1:25" ht="12.75">
      <c r="A21" s="73">
        <v>8</v>
      </c>
      <c r="B21" s="73">
        <v>9</v>
      </c>
      <c r="C21" s="4" t="s">
        <v>62</v>
      </c>
      <c r="D21" s="4" t="s">
        <v>63</v>
      </c>
      <c r="E21" s="16" t="s">
        <v>51</v>
      </c>
      <c r="F21" s="16" t="s">
        <v>42</v>
      </c>
      <c r="G21" s="38">
        <v>8</v>
      </c>
      <c r="H21" s="38">
        <v>8</v>
      </c>
      <c r="I21" s="15">
        <v>5356</v>
      </c>
      <c r="J21" s="15">
        <v>7726</v>
      </c>
      <c r="K21" s="23">
        <v>1068</v>
      </c>
      <c r="L21" s="23">
        <v>1494</v>
      </c>
      <c r="M21" s="65">
        <f>(I21/J21*100)-100</f>
        <v>-30.675640693761324</v>
      </c>
      <c r="N21" s="15">
        <f>I21/H21</f>
        <v>669.5</v>
      </c>
      <c r="O21" s="38">
        <v>8</v>
      </c>
      <c r="P21" s="23">
        <v>8224</v>
      </c>
      <c r="Q21" s="23">
        <v>10701</v>
      </c>
      <c r="R21" s="23">
        <v>1449</v>
      </c>
      <c r="S21" s="23">
        <v>2199</v>
      </c>
      <c r="T21" s="65">
        <f>(P21/Q21*100)-100</f>
        <v>-23.147369404728536</v>
      </c>
      <c r="U21" s="76">
        <v>272719</v>
      </c>
      <c r="V21" s="15">
        <f>P21/O21</f>
        <v>1028</v>
      </c>
      <c r="W21" s="76">
        <f>SUM(U21,P21)</f>
        <v>280943</v>
      </c>
      <c r="X21" s="76">
        <v>57180</v>
      </c>
      <c r="Y21" s="77">
        <f>SUM(X21,R21)</f>
        <v>58629</v>
      </c>
    </row>
    <row r="22" spans="1:25" ht="12.75">
      <c r="A22" s="73">
        <v>9</v>
      </c>
      <c r="B22" s="73">
        <v>4</v>
      </c>
      <c r="C22" s="4" t="s">
        <v>85</v>
      </c>
      <c r="D22" s="4" t="s">
        <v>86</v>
      </c>
      <c r="E22" s="16" t="s">
        <v>87</v>
      </c>
      <c r="F22" s="16" t="s">
        <v>42</v>
      </c>
      <c r="G22" s="38">
        <v>2</v>
      </c>
      <c r="H22" s="38">
        <v>4</v>
      </c>
      <c r="I22" s="25">
        <v>4977</v>
      </c>
      <c r="J22" s="25">
        <v>14619</v>
      </c>
      <c r="K22" s="76">
        <v>964</v>
      </c>
      <c r="L22" s="76">
        <v>2745</v>
      </c>
      <c r="M22" s="65">
        <f>(I22/J22*100)-100</f>
        <v>-65.95526369792735</v>
      </c>
      <c r="N22" s="15">
        <f>I22/H22</f>
        <v>1244.25</v>
      </c>
      <c r="O22" s="39">
        <v>4</v>
      </c>
      <c r="P22" s="15">
        <v>7426</v>
      </c>
      <c r="Q22" s="15">
        <v>18444</v>
      </c>
      <c r="R22" s="15">
        <v>1558</v>
      </c>
      <c r="S22" s="15">
        <v>3641</v>
      </c>
      <c r="T22" s="65">
        <f>(P22/Q22*100)-100</f>
        <v>-59.737584038169594</v>
      </c>
      <c r="U22" s="76">
        <v>18444</v>
      </c>
      <c r="V22" s="15">
        <f>P22/O22</f>
        <v>1856.5</v>
      </c>
      <c r="W22" s="76">
        <f>SUM(U22,P22)</f>
        <v>25870</v>
      </c>
      <c r="X22" s="76">
        <v>3641</v>
      </c>
      <c r="Y22" s="77">
        <f>SUM(X22,R22)</f>
        <v>5199</v>
      </c>
    </row>
    <row r="23" spans="1:25" ht="12.75">
      <c r="A23" s="73">
        <v>10</v>
      </c>
      <c r="B23" s="73">
        <v>8</v>
      </c>
      <c r="C23" s="92" t="s">
        <v>73</v>
      </c>
      <c r="D23" s="92" t="s">
        <v>74</v>
      </c>
      <c r="E23" s="16" t="s">
        <v>51</v>
      </c>
      <c r="F23" s="16" t="s">
        <v>42</v>
      </c>
      <c r="G23" s="38">
        <v>4</v>
      </c>
      <c r="H23" s="38">
        <v>7</v>
      </c>
      <c r="I23" s="25">
        <v>5446</v>
      </c>
      <c r="J23" s="25">
        <v>9841</v>
      </c>
      <c r="K23" s="25">
        <v>1131</v>
      </c>
      <c r="L23" s="25">
        <v>2027</v>
      </c>
      <c r="M23" s="65">
        <f>(I23/J23*100)-100</f>
        <v>-44.6600955187481</v>
      </c>
      <c r="N23" s="15">
        <f>I23/H23</f>
        <v>778</v>
      </c>
      <c r="O23" s="38">
        <v>7</v>
      </c>
      <c r="P23" s="15">
        <v>6989</v>
      </c>
      <c r="Q23" s="15">
        <v>12006</v>
      </c>
      <c r="R23" s="15">
        <v>1562</v>
      </c>
      <c r="S23" s="15">
        <v>2652</v>
      </c>
      <c r="T23" s="65">
        <f>(P23/Q23*100)-100</f>
        <v>-41.787439613526566</v>
      </c>
      <c r="U23" s="88">
        <v>68986</v>
      </c>
      <c r="V23" s="15">
        <f>P23/O23</f>
        <v>998.4285714285714</v>
      </c>
      <c r="W23" s="76">
        <f>SUM(U23,P23)</f>
        <v>75975</v>
      </c>
      <c r="X23" s="78">
        <v>15634</v>
      </c>
      <c r="Y23" s="77">
        <f>SUM(X23,R23)</f>
        <v>17196</v>
      </c>
    </row>
    <row r="24" spans="1:25" ht="12.75">
      <c r="A24" s="73">
        <v>11</v>
      </c>
      <c r="B24" s="73">
        <v>11</v>
      </c>
      <c r="C24" s="4" t="s">
        <v>68</v>
      </c>
      <c r="D24" s="4" t="s">
        <v>69</v>
      </c>
      <c r="E24" s="16" t="s">
        <v>45</v>
      </c>
      <c r="F24" s="16" t="s">
        <v>44</v>
      </c>
      <c r="G24" s="38">
        <v>6</v>
      </c>
      <c r="H24" s="38">
        <v>3</v>
      </c>
      <c r="I24" s="25">
        <v>2195</v>
      </c>
      <c r="J24" s="25">
        <v>2453</v>
      </c>
      <c r="K24" s="25">
        <v>479</v>
      </c>
      <c r="L24" s="25">
        <v>507</v>
      </c>
      <c r="M24" s="65">
        <f>(I24/J24*100)-100</f>
        <v>-10.517733387688537</v>
      </c>
      <c r="N24" s="15">
        <f>I24/H24</f>
        <v>731.6666666666666</v>
      </c>
      <c r="O24" s="74">
        <v>3</v>
      </c>
      <c r="P24" s="15">
        <v>3118</v>
      </c>
      <c r="Q24" s="15">
        <v>3446</v>
      </c>
      <c r="R24" s="15">
        <v>740</v>
      </c>
      <c r="S24" s="15">
        <v>814</v>
      </c>
      <c r="T24" s="65">
        <f>(P24/Q24*100)-100</f>
        <v>-9.518282066163664</v>
      </c>
      <c r="U24" s="76">
        <v>32741</v>
      </c>
      <c r="V24" s="15">
        <f>P24/O24</f>
        <v>1039.3333333333333</v>
      </c>
      <c r="W24" s="76">
        <f>SUM(U24,P24)</f>
        <v>35859</v>
      </c>
      <c r="X24" s="78">
        <v>7899</v>
      </c>
      <c r="Y24" s="77">
        <f>SUM(X24,R24)</f>
        <v>8639</v>
      </c>
    </row>
    <row r="25" spans="1:25" ht="12.75" customHeight="1">
      <c r="A25" s="52">
        <v>12</v>
      </c>
      <c r="B25" s="73">
        <v>17</v>
      </c>
      <c r="C25" s="4" t="s">
        <v>56</v>
      </c>
      <c r="D25" s="4" t="s">
        <v>57</v>
      </c>
      <c r="E25" s="16" t="s">
        <v>48</v>
      </c>
      <c r="F25" s="16" t="s">
        <v>49</v>
      </c>
      <c r="G25" s="38">
        <v>14</v>
      </c>
      <c r="H25" s="38">
        <v>13</v>
      </c>
      <c r="I25" s="81">
        <v>1818</v>
      </c>
      <c r="J25" s="81">
        <v>1585</v>
      </c>
      <c r="K25" s="87">
        <v>411</v>
      </c>
      <c r="L25" s="87">
        <v>458</v>
      </c>
      <c r="M25" s="65">
        <f>(I25/J25*100)-100</f>
        <v>14.700315457413254</v>
      </c>
      <c r="N25" s="15">
        <f>I25/H25</f>
        <v>139.84615384615384</v>
      </c>
      <c r="O25" s="74">
        <v>13</v>
      </c>
      <c r="P25" s="15">
        <v>2005</v>
      </c>
      <c r="Q25" s="15">
        <v>1762</v>
      </c>
      <c r="R25" s="25">
        <v>450</v>
      </c>
      <c r="S25" s="25">
        <v>497</v>
      </c>
      <c r="T25" s="65">
        <f>(P25/Q25*100)-100</f>
        <v>13.791146424517592</v>
      </c>
      <c r="U25" s="78">
        <v>176381</v>
      </c>
      <c r="V25" s="15">
        <f>P25/O25</f>
        <v>154.23076923076923</v>
      </c>
      <c r="W25" s="76">
        <f>SUM(U25,P25)</f>
        <v>178386</v>
      </c>
      <c r="X25" s="76">
        <v>38874</v>
      </c>
      <c r="Y25" s="77">
        <f>SUM(X25,R25)</f>
        <v>39324</v>
      </c>
    </row>
    <row r="26" spans="1:25" ht="12.75" customHeight="1">
      <c r="A26" s="73">
        <v>13</v>
      </c>
      <c r="B26" s="52">
        <v>13</v>
      </c>
      <c r="C26" s="4" t="s">
        <v>60</v>
      </c>
      <c r="D26" s="4" t="s">
        <v>61</v>
      </c>
      <c r="E26" s="16" t="s">
        <v>48</v>
      </c>
      <c r="F26" s="16" t="s">
        <v>49</v>
      </c>
      <c r="G26" s="38">
        <v>9</v>
      </c>
      <c r="H26" s="38">
        <v>10</v>
      </c>
      <c r="I26" s="15">
        <v>1384</v>
      </c>
      <c r="J26" s="15">
        <v>2621</v>
      </c>
      <c r="K26" s="15">
        <v>288</v>
      </c>
      <c r="L26" s="15">
        <v>633</v>
      </c>
      <c r="M26" s="65">
        <f>(I26/J26*100)-100</f>
        <v>-47.19572682182373</v>
      </c>
      <c r="N26" s="15">
        <f>I26/H26</f>
        <v>138.4</v>
      </c>
      <c r="O26" s="39">
        <v>10</v>
      </c>
      <c r="P26" s="15">
        <v>1688</v>
      </c>
      <c r="Q26" s="15">
        <v>3147</v>
      </c>
      <c r="R26" s="15">
        <v>349</v>
      </c>
      <c r="S26" s="15">
        <v>807</v>
      </c>
      <c r="T26" s="65">
        <f>(P26/Q26*100)-100</f>
        <v>-46.36161423578011</v>
      </c>
      <c r="U26" s="78">
        <v>108880</v>
      </c>
      <c r="V26" s="15">
        <f>P26/O26</f>
        <v>168.8</v>
      </c>
      <c r="W26" s="76">
        <f>SUM(U26,P26)</f>
        <v>110568</v>
      </c>
      <c r="X26" s="76">
        <v>24595</v>
      </c>
      <c r="Y26" s="77">
        <f>SUM(X26,R26)</f>
        <v>24944</v>
      </c>
    </row>
    <row r="27" spans="1:25" ht="12.75">
      <c r="A27" s="73">
        <v>14</v>
      </c>
      <c r="B27" s="73">
        <v>15</v>
      </c>
      <c r="C27" s="4" t="s">
        <v>52</v>
      </c>
      <c r="D27" s="4" t="s">
        <v>53</v>
      </c>
      <c r="E27" s="16" t="s">
        <v>43</v>
      </c>
      <c r="F27" s="16" t="s">
        <v>44</v>
      </c>
      <c r="G27" s="38">
        <v>17</v>
      </c>
      <c r="H27" s="38">
        <v>10</v>
      </c>
      <c r="I27" s="25">
        <v>841</v>
      </c>
      <c r="J27" s="25">
        <v>1560</v>
      </c>
      <c r="K27" s="15">
        <v>148</v>
      </c>
      <c r="L27" s="15">
        <v>275</v>
      </c>
      <c r="M27" s="65">
        <f>(I27/J27*100)-100</f>
        <v>-46.08974358974359</v>
      </c>
      <c r="N27" s="15">
        <f>I27/H27</f>
        <v>84.1</v>
      </c>
      <c r="O27" s="39">
        <v>10</v>
      </c>
      <c r="P27" s="15">
        <v>1225</v>
      </c>
      <c r="Q27" s="15">
        <v>2318</v>
      </c>
      <c r="R27" s="15">
        <v>231</v>
      </c>
      <c r="S27" s="15">
        <v>435</v>
      </c>
      <c r="T27" s="65">
        <f>(P27/Q27*100)-100</f>
        <v>-47.152717860224335</v>
      </c>
      <c r="U27" s="76">
        <v>322421</v>
      </c>
      <c r="V27" s="15">
        <f>P27/O27</f>
        <v>122.5</v>
      </c>
      <c r="W27" s="76">
        <f>SUM(U27,P27)</f>
        <v>323646</v>
      </c>
      <c r="X27" s="78">
        <v>67277</v>
      </c>
      <c r="Y27" s="77">
        <f>SUM(X27,R27)</f>
        <v>67508</v>
      </c>
    </row>
    <row r="28" spans="1:25" ht="12.75">
      <c r="A28" s="73">
        <v>15</v>
      </c>
      <c r="B28" s="73">
        <v>14</v>
      </c>
      <c r="C28" s="4" t="s">
        <v>64</v>
      </c>
      <c r="D28" s="4" t="s">
        <v>65</v>
      </c>
      <c r="E28" s="16" t="s">
        <v>45</v>
      </c>
      <c r="F28" s="16" t="s">
        <v>44</v>
      </c>
      <c r="G28" s="38">
        <v>8</v>
      </c>
      <c r="H28" s="38">
        <v>6</v>
      </c>
      <c r="I28" s="25">
        <v>924</v>
      </c>
      <c r="J28" s="25">
        <v>2080</v>
      </c>
      <c r="K28" s="15">
        <v>232</v>
      </c>
      <c r="L28" s="15">
        <v>455</v>
      </c>
      <c r="M28" s="65">
        <f>(I28/J28*100)-100</f>
        <v>-55.57692307692308</v>
      </c>
      <c r="N28" s="15">
        <f>I28/H28</f>
        <v>154</v>
      </c>
      <c r="O28" s="74">
        <v>6</v>
      </c>
      <c r="P28" s="15">
        <v>924</v>
      </c>
      <c r="Q28" s="15">
        <v>2610</v>
      </c>
      <c r="R28" s="15">
        <v>232</v>
      </c>
      <c r="S28" s="15">
        <v>600</v>
      </c>
      <c r="T28" s="65">
        <f>(P28/Q28*100)-100</f>
        <v>-64.59770114942529</v>
      </c>
      <c r="U28" s="76">
        <v>162455</v>
      </c>
      <c r="V28" s="15">
        <f>P28/O28</f>
        <v>154</v>
      </c>
      <c r="W28" s="76">
        <f>SUM(U28,P28)</f>
        <v>163379</v>
      </c>
      <c r="X28" s="78">
        <v>33438</v>
      </c>
      <c r="Y28" s="77">
        <f>SUM(X28,R28)</f>
        <v>33670</v>
      </c>
    </row>
    <row r="29" spans="1:25" ht="12.75">
      <c r="A29" s="73">
        <v>16</v>
      </c>
      <c r="B29" s="73">
        <v>16</v>
      </c>
      <c r="C29" s="4" t="s">
        <v>58</v>
      </c>
      <c r="D29" s="4" t="s">
        <v>59</v>
      </c>
      <c r="E29" s="16" t="s">
        <v>43</v>
      </c>
      <c r="F29" s="16" t="s">
        <v>44</v>
      </c>
      <c r="G29" s="38">
        <v>10</v>
      </c>
      <c r="H29" s="38">
        <v>7</v>
      </c>
      <c r="I29" s="25">
        <v>437</v>
      </c>
      <c r="J29" s="25">
        <v>1455</v>
      </c>
      <c r="K29" s="25">
        <v>92</v>
      </c>
      <c r="L29" s="25">
        <v>282</v>
      </c>
      <c r="M29" s="65">
        <f>(I29/J29*100)-100</f>
        <v>-69.96563573883162</v>
      </c>
      <c r="N29" s="15">
        <f>I29/H29</f>
        <v>62.42857142857143</v>
      </c>
      <c r="O29" s="74">
        <v>7</v>
      </c>
      <c r="P29" s="15">
        <v>661</v>
      </c>
      <c r="Q29" s="15">
        <v>1860</v>
      </c>
      <c r="R29" s="15">
        <v>141</v>
      </c>
      <c r="S29" s="15">
        <v>373</v>
      </c>
      <c r="T29" s="65">
        <f>(P29/Q29*100)-100</f>
        <v>-64.46236559139786</v>
      </c>
      <c r="U29" s="76">
        <v>64875</v>
      </c>
      <c r="V29" s="15">
        <f>P29/O29</f>
        <v>94.42857142857143</v>
      </c>
      <c r="W29" s="76">
        <f>SUM(U29,P29)</f>
        <v>65536</v>
      </c>
      <c r="X29" s="76">
        <v>14358</v>
      </c>
      <c r="Y29" s="77">
        <f>SUM(X29,R29)</f>
        <v>14499</v>
      </c>
    </row>
    <row r="30" spans="1:25" ht="12.75">
      <c r="A30" s="73">
        <v>17</v>
      </c>
      <c r="B30" s="73">
        <v>19</v>
      </c>
      <c r="C30" s="4" t="s">
        <v>66</v>
      </c>
      <c r="D30" s="4" t="s">
        <v>67</v>
      </c>
      <c r="E30" s="16" t="s">
        <v>43</v>
      </c>
      <c r="F30" s="16" t="s">
        <v>44</v>
      </c>
      <c r="G30" s="38">
        <v>7</v>
      </c>
      <c r="H30" s="38">
        <v>11</v>
      </c>
      <c r="I30" s="25">
        <v>319</v>
      </c>
      <c r="J30" s="25">
        <v>276</v>
      </c>
      <c r="K30" s="15">
        <v>72</v>
      </c>
      <c r="L30" s="15">
        <v>58</v>
      </c>
      <c r="M30" s="65">
        <f>(I30/J30*100)-100</f>
        <v>15.579710144927532</v>
      </c>
      <c r="N30" s="15">
        <f>I30/H30</f>
        <v>29</v>
      </c>
      <c r="O30" s="39">
        <v>11</v>
      </c>
      <c r="P30" s="15">
        <v>319</v>
      </c>
      <c r="Q30" s="15">
        <v>276</v>
      </c>
      <c r="R30" s="15">
        <v>72</v>
      </c>
      <c r="S30" s="15">
        <v>58</v>
      </c>
      <c r="T30" s="65">
        <f>(P30/Q30*100)-100</f>
        <v>15.579710144927532</v>
      </c>
      <c r="U30" s="76">
        <v>32804</v>
      </c>
      <c r="V30" s="15">
        <f>P30/O30</f>
        <v>29</v>
      </c>
      <c r="W30" s="76">
        <f>SUM(U30,P30)</f>
        <v>33123</v>
      </c>
      <c r="X30" s="76">
        <v>6696</v>
      </c>
      <c r="Y30" s="77">
        <f>SUM(X30,R30)</f>
        <v>6768</v>
      </c>
    </row>
    <row r="31" spans="1:25" ht="12.75">
      <c r="A31" s="73">
        <v>18</v>
      </c>
      <c r="B31" s="73"/>
      <c r="C31" s="4"/>
      <c r="D31" s="4"/>
      <c r="E31" s="16"/>
      <c r="F31" s="16"/>
      <c r="G31" s="38"/>
      <c r="H31" s="38"/>
      <c r="I31" s="25"/>
      <c r="J31" s="25"/>
      <c r="K31" s="81"/>
      <c r="L31" s="81"/>
      <c r="M31" s="65"/>
      <c r="N31" s="15"/>
      <c r="O31" s="74"/>
      <c r="P31" s="15"/>
      <c r="Q31" s="15"/>
      <c r="R31" s="15"/>
      <c r="S31" s="15"/>
      <c r="T31" s="65"/>
      <c r="U31" s="95"/>
      <c r="V31" s="15"/>
      <c r="W31" s="76"/>
      <c r="X31" s="76"/>
      <c r="Y31" s="77"/>
    </row>
    <row r="32" spans="1:25" ht="12.75">
      <c r="A32" s="73">
        <v>19</v>
      </c>
      <c r="B32" s="73"/>
      <c r="C32" s="94"/>
      <c r="D32" s="4"/>
      <c r="E32" s="16"/>
      <c r="F32" s="16"/>
      <c r="G32" s="38"/>
      <c r="H32" s="38"/>
      <c r="I32" s="15"/>
      <c r="J32" s="15"/>
      <c r="K32" s="15"/>
      <c r="L32" s="15"/>
      <c r="M32" s="65"/>
      <c r="N32" s="15"/>
      <c r="O32" s="74"/>
      <c r="P32" s="23"/>
      <c r="Q32" s="23"/>
      <c r="R32" s="23"/>
      <c r="S32" s="23"/>
      <c r="T32" s="65"/>
      <c r="U32" s="82"/>
      <c r="V32" s="15"/>
      <c r="W32" s="76"/>
      <c r="X32" s="76"/>
      <c r="Y32" s="77"/>
    </row>
    <row r="33" spans="1:25" ht="13.5" thickBot="1">
      <c r="A33" s="51">
        <v>20</v>
      </c>
      <c r="B33" s="73"/>
      <c r="C33" s="4"/>
      <c r="D33" s="4"/>
      <c r="E33" s="16"/>
      <c r="F33" s="16"/>
      <c r="G33" s="38"/>
      <c r="H33" s="38"/>
      <c r="I33" s="15"/>
      <c r="J33" s="15"/>
      <c r="K33" s="23"/>
      <c r="L33" s="23"/>
      <c r="M33" s="65"/>
      <c r="N33" s="15"/>
      <c r="O33" s="38"/>
      <c r="P33" s="23"/>
      <c r="Q33" s="23"/>
      <c r="R33" s="23"/>
      <c r="S33" s="23"/>
      <c r="T33" s="65"/>
      <c r="U33" s="82"/>
      <c r="V33" s="15"/>
      <c r="W33" s="76"/>
      <c r="X33" s="76"/>
      <c r="Y33" s="77"/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146</v>
      </c>
      <c r="I34" s="32">
        <f>SUM(I14:I33)</f>
        <v>205556</v>
      </c>
      <c r="J34" s="32">
        <v>232940</v>
      </c>
      <c r="K34" s="32">
        <f>SUM(K14:K33)</f>
        <v>43303</v>
      </c>
      <c r="L34" s="32">
        <v>44683</v>
      </c>
      <c r="M34" s="69">
        <f>(I34/J34*100)-100</f>
        <v>-11.755816948570455</v>
      </c>
      <c r="N34" s="33">
        <f>I34/H34</f>
        <v>1407.9178082191781</v>
      </c>
      <c r="O34" s="35">
        <f>SUM(O14:O33)</f>
        <v>146</v>
      </c>
      <c r="P34" s="32">
        <f>SUM(P14:P33)</f>
        <v>272596</v>
      </c>
      <c r="Q34" s="32">
        <v>348995</v>
      </c>
      <c r="R34" s="32">
        <f>SUM(R14:R33)</f>
        <v>60522</v>
      </c>
      <c r="S34" s="32">
        <v>70166</v>
      </c>
      <c r="T34" s="69">
        <f>(P34/Q34*100)-100</f>
        <v>-21.891144572271813</v>
      </c>
      <c r="U34" s="79">
        <f>SUM(U14:U33)</f>
        <v>1928193</v>
      </c>
      <c r="V34" s="33">
        <f>P34/O34</f>
        <v>1867.0958904109589</v>
      </c>
      <c r="W34" s="76">
        <f>SUM(U34,P34)</f>
        <v>2200789</v>
      </c>
      <c r="X34" s="80">
        <f>SUM(X14:X33)</f>
        <v>411510</v>
      </c>
      <c r="Y34" s="36">
        <f>SUM(Y14:Y33)</f>
        <v>472032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6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7"/>
      <c r="F4" s="9"/>
      <c r="G4" s="20" t="s">
        <v>2</v>
      </c>
      <c r="H4" s="21"/>
      <c r="I4" s="21"/>
      <c r="J4" s="21"/>
      <c r="K4" s="67" t="str">
        <f>'WEEKLY COMPETITIVE REPORT'!K4</f>
        <v>12 - Nov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0.7256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11 - Nov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46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40500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50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>
        <f>'WEEKLY COMPETITIVE REPORT'!B14</f>
        <v>1</v>
      </c>
      <c r="C14" s="4" t="str">
        <f>'WEEKLY COMPETITIVE REPORT'!C14</f>
        <v>GREMO MI PO SVOJE</v>
      </c>
      <c r="D14" s="4" t="str">
        <f>'WEEKLY COMPETITIVE REPORT'!D14</f>
        <v>GREMO MI PO SVOJE</v>
      </c>
      <c r="E14" s="4" t="str">
        <f>'WEEKLY COMPETITIVE REPORT'!E14</f>
        <v>DOMEST</v>
      </c>
      <c r="F14" s="4" t="str">
        <f>'WEEKLY COMPETITIVE REPORT'!F14</f>
        <v>Cinemania</v>
      </c>
      <c r="G14" s="38">
        <f>'WEEKLY COMPETITIVE REPORT'!G14</f>
        <v>2</v>
      </c>
      <c r="H14" s="38">
        <f>'WEEKLY COMPETITIVE REPORT'!H14</f>
        <v>11</v>
      </c>
      <c r="I14" s="15">
        <f>'WEEKLY COMPETITIVE REPORT'!I14/Y4</f>
        <v>149417.0341786108</v>
      </c>
      <c r="J14" s="15">
        <f>'WEEKLY COMPETITIVE REPORT'!J14/Y4</f>
        <v>116422.27122381477</v>
      </c>
      <c r="K14" s="23">
        <f>'WEEKLY COMPETITIVE REPORT'!K14</f>
        <v>23817</v>
      </c>
      <c r="L14" s="23">
        <f>'WEEKLY COMPETITIVE REPORT'!L14</f>
        <v>18686</v>
      </c>
      <c r="M14" s="65">
        <f>'WEEKLY COMPETITIVE REPORT'!M14</f>
        <v>28.34059377811448</v>
      </c>
      <c r="N14" s="15">
        <f aca="true" t="shared" si="0" ref="N14:N20">I14/H14</f>
        <v>13583.366743510072</v>
      </c>
      <c r="O14" s="38">
        <f>'WEEKLY COMPETITIVE REPORT'!O14</f>
        <v>11</v>
      </c>
      <c r="P14" s="15">
        <f>'WEEKLY COMPETITIVE REPORT'!P14/Y4</f>
        <v>193132.57993384785</v>
      </c>
      <c r="Q14" s="15">
        <f>'WEEKLY COMPETITIVE REPORT'!Q14/Y4</f>
        <v>167381.47739801544</v>
      </c>
      <c r="R14" s="23">
        <f>'WEEKLY COMPETITIVE REPORT'!R14</f>
        <v>32419</v>
      </c>
      <c r="S14" s="23">
        <f>'WEEKLY COMPETITIVE REPORT'!S14</f>
        <v>29492</v>
      </c>
      <c r="T14" s="65">
        <f>'WEEKLY COMPETITIVE REPORT'!T14</f>
        <v>15.384678720811507</v>
      </c>
      <c r="U14" s="15">
        <f>'WEEKLY COMPETITIVE REPORT'!U14/Y4</f>
        <v>172542.72326350605</v>
      </c>
      <c r="V14" s="15">
        <f aca="true" t="shared" si="1" ref="V14:V20">P14/O14</f>
        <v>17557.50726671344</v>
      </c>
      <c r="W14" s="26">
        <f aca="true" t="shared" si="2" ref="W14:W20">P14+U14</f>
        <v>365675.3031973539</v>
      </c>
      <c r="X14" s="23">
        <f>'WEEKLY COMPETITIVE REPORT'!X14</f>
        <v>31166</v>
      </c>
      <c r="Y14" s="57">
        <f>'WEEKLY COMPETITIVE REPORT'!Y14</f>
        <v>63585</v>
      </c>
    </row>
    <row r="15" spans="1:25" ht="12.75">
      <c r="A15" s="51">
        <v>2</v>
      </c>
      <c r="B15" s="4">
        <f>'WEEKLY COMPETITIVE REPORT'!B15</f>
        <v>2</v>
      </c>
      <c r="C15" s="4" t="str">
        <f>'WEEKLY COMPETITIVE REPORT'!C15</f>
        <v>SAW 7 3D</v>
      </c>
      <c r="D15" s="4" t="str">
        <f>'WEEKLY COMPETITIVE REPORT'!D15</f>
        <v>ZAGA 7 3D</v>
      </c>
      <c r="E15" s="4" t="str">
        <f>'WEEKLY COMPETITIVE REPORT'!E15</f>
        <v>INDEP</v>
      </c>
      <c r="F15" s="4" t="str">
        <f>'WEEKLY COMPETITIVE REPORT'!F15</f>
        <v>Cinemania</v>
      </c>
      <c r="G15" s="38">
        <f>'WEEKLY COMPETITIVE REPORT'!G15</f>
        <v>3</v>
      </c>
      <c r="H15" s="38">
        <f>'WEEKLY COMPETITIVE REPORT'!H15</f>
        <v>11</v>
      </c>
      <c r="I15" s="15">
        <f>'WEEKLY COMPETITIVE REPORT'!I15/Y4</f>
        <v>27538.588754134507</v>
      </c>
      <c r="J15" s="15">
        <f>'WEEKLY COMPETITIVE REPORT'!J15/Y4</f>
        <v>60150.22050716648</v>
      </c>
      <c r="K15" s="23">
        <f>'WEEKLY COMPETITIVE REPORT'!K15</f>
        <v>3435</v>
      </c>
      <c r="L15" s="23">
        <f>'WEEKLY COMPETITIVE REPORT'!L15</f>
        <v>7550</v>
      </c>
      <c r="M15" s="65">
        <f>'WEEKLY COMPETITIVE REPORT'!M15</f>
        <v>-54.216977889792645</v>
      </c>
      <c r="N15" s="15">
        <f t="shared" si="0"/>
        <v>2503.5080685576827</v>
      </c>
      <c r="O15" s="38">
        <f>'WEEKLY COMPETITIVE REPORT'!O15</f>
        <v>11</v>
      </c>
      <c r="P15" s="15">
        <f>'WEEKLY COMPETITIVE REPORT'!P15/Y4</f>
        <v>38526.73649393605</v>
      </c>
      <c r="Q15" s="15">
        <f>'WEEKLY COMPETITIVE REPORT'!Q15/Y4</f>
        <v>80769.01874310915</v>
      </c>
      <c r="R15" s="23">
        <f>'WEEKLY COMPETITIVE REPORT'!R15</f>
        <v>5159</v>
      </c>
      <c r="S15" s="23">
        <f>'WEEKLY COMPETITIVE REPORT'!S15</f>
        <v>10831</v>
      </c>
      <c r="T15" s="65">
        <f>'WEEKLY COMPETITIVE REPORT'!T15</f>
        <v>-52.30010579121592</v>
      </c>
      <c r="U15" s="15">
        <f>'WEEKLY COMPETITIVE REPORT'!U15/Y4</f>
        <v>249809.81256890847</v>
      </c>
      <c r="V15" s="15">
        <f t="shared" si="1"/>
        <v>3502.4305903578224</v>
      </c>
      <c r="W15" s="26">
        <f t="shared" si="2"/>
        <v>288336.54906284454</v>
      </c>
      <c r="X15" s="23">
        <f>'WEEKLY COMPETITIVE REPORT'!X15</f>
        <v>33729</v>
      </c>
      <c r="Y15" s="57">
        <f>'WEEKLY COMPETITIVE REPORT'!Y15</f>
        <v>38888</v>
      </c>
    </row>
    <row r="16" spans="1:25" ht="12.75">
      <c r="A16" s="51">
        <v>3</v>
      </c>
      <c r="B16" s="4" t="str">
        <f>'WEEKLY COMPETITIVE REPORT'!B16</f>
        <v>New</v>
      </c>
      <c r="C16" s="4" t="str">
        <f>'WEEKLY COMPETITIVE REPORT'!C16</f>
        <v>LAHKA PUNCA</v>
      </c>
      <c r="D16" s="4" t="str">
        <f>'WEEKLY COMPETITIVE REPORT'!D16</f>
        <v>EASY A</v>
      </c>
      <c r="E16" s="4" t="str">
        <f>'WEEKLY COMPETITIVE REPORT'!E16</f>
        <v>SONY</v>
      </c>
      <c r="F16" s="4" t="str">
        <f>'WEEKLY COMPETITIVE REPORT'!F16</f>
        <v>CF</v>
      </c>
      <c r="G16" s="38">
        <f>'WEEKLY COMPETITIVE REPORT'!G16</f>
        <v>1</v>
      </c>
      <c r="H16" s="38">
        <f>'WEEKLY COMPETITIVE REPORT'!H16</f>
        <v>7</v>
      </c>
      <c r="I16" s="15">
        <f>'WEEKLY COMPETITIVE REPORT'!I16/Y4</f>
        <v>21307.883131201765</v>
      </c>
      <c r="J16" s="15">
        <f>'WEEKLY COMPETITIVE REPORT'!J16/Y4</f>
        <v>0</v>
      </c>
      <c r="K16" s="23">
        <f>'WEEKLY COMPETITIVE REPORT'!K16</f>
        <v>3229</v>
      </c>
      <c r="L16" s="23">
        <f>'WEEKLY COMPETITIVE REPORT'!L16</f>
        <v>0</v>
      </c>
      <c r="M16" s="65">
        <f>'WEEKLY COMPETITIVE REPORT'!M16</f>
        <v>0</v>
      </c>
      <c r="N16" s="15">
        <f t="shared" si="0"/>
        <v>3043.9833044573948</v>
      </c>
      <c r="O16" s="38">
        <f>'WEEKLY COMPETITIVE REPORT'!O16</f>
        <v>7</v>
      </c>
      <c r="P16" s="15">
        <f>'WEEKLY COMPETITIVE REPORT'!P16/Y4</f>
        <v>29738.14773980154</v>
      </c>
      <c r="Q16" s="15">
        <f>'WEEKLY COMPETITIVE REPORT'!Q16/Y4</f>
        <v>0</v>
      </c>
      <c r="R16" s="23">
        <f>'WEEKLY COMPETITIVE REPORT'!R16</f>
        <v>4920</v>
      </c>
      <c r="S16" s="23">
        <f>'WEEKLY COMPETITIVE REPORT'!S16</f>
        <v>0</v>
      </c>
      <c r="T16" s="65">
        <f>'WEEKLY COMPETITIVE REPORT'!T16</f>
        <v>0</v>
      </c>
      <c r="U16" s="15">
        <f>'WEEKLY COMPETITIVE REPORT'!U16/Y4</f>
        <v>1106.670341786108</v>
      </c>
      <c r="V16" s="15">
        <f t="shared" si="1"/>
        <v>4248.306819971649</v>
      </c>
      <c r="W16" s="26">
        <f t="shared" si="2"/>
        <v>30844.818081587648</v>
      </c>
      <c r="X16" s="23">
        <f>'WEEKLY COMPETITIVE REPORT'!X16</f>
        <v>166</v>
      </c>
      <c r="Y16" s="57">
        <f>'WEEKLY COMPETITIVE REPORT'!Y16</f>
        <v>5086</v>
      </c>
    </row>
    <row r="17" spans="1:25" ht="12.75">
      <c r="A17" s="51">
        <v>4</v>
      </c>
      <c r="B17" s="4">
        <f>'WEEKLY COMPETITIVE REPORT'!B17</f>
        <v>3</v>
      </c>
      <c r="C17" s="4" t="str">
        <f>'WEEKLY COMPETITIVE REPORT'!C17</f>
        <v>DESPICABLE ME</v>
      </c>
      <c r="D17" s="4" t="str">
        <f>'WEEKLY COMPETITIVE REPORT'!D17</f>
        <v>JAZ BARABA</v>
      </c>
      <c r="E17" s="4" t="str">
        <f>'WEEKLY COMPETITIVE REPORT'!E17</f>
        <v>UNI</v>
      </c>
      <c r="F17" s="4" t="str">
        <f>'WEEKLY COMPETITIVE REPORT'!F17</f>
        <v>Karantanija</v>
      </c>
      <c r="G17" s="38">
        <f>'WEEKLY COMPETITIVE REPORT'!G17</f>
        <v>5</v>
      </c>
      <c r="H17" s="38">
        <f>'WEEKLY COMPETITIVE REPORT'!H17</f>
        <v>18</v>
      </c>
      <c r="I17" s="15">
        <f>'WEEKLY COMPETITIVE REPORT'!I17/Y4</f>
        <v>19116.593164277838</v>
      </c>
      <c r="J17" s="15">
        <f>'WEEKLY COMPETITIVE REPORT'!J17/Y4</f>
        <v>28639.746416758542</v>
      </c>
      <c r="K17" s="23">
        <f>'WEEKLY COMPETITIVE REPORT'!K17</f>
        <v>2883</v>
      </c>
      <c r="L17" s="23">
        <f>'WEEKLY COMPETITIVE REPORT'!L17</f>
        <v>4090</v>
      </c>
      <c r="M17" s="65">
        <f>'WEEKLY COMPETITIVE REPORT'!M17</f>
        <v>-33.251527837928876</v>
      </c>
      <c r="N17" s="15">
        <f t="shared" si="0"/>
        <v>1062.032953570991</v>
      </c>
      <c r="O17" s="38">
        <f>'WEEKLY COMPETITIVE REPORT'!O17</f>
        <v>18</v>
      </c>
      <c r="P17" s="15">
        <f>'WEEKLY COMPETITIVE REPORT'!P17/Y4</f>
        <v>23816.15214994487</v>
      </c>
      <c r="Q17" s="15">
        <f>'WEEKLY COMPETITIVE REPORT'!Q17/Y4</f>
        <v>33690.738699007714</v>
      </c>
      <c r="R17" s="23">
        <f>'WEEKLY COMPETITIVE REPORT'!R17</f>
        <v>3788</v>
      </c>
      <c r="S17" s="23">
        <f>'WEEKLY COMPETITIVE REPORT'!S17</f>
        <v>5009</v>
      </c>
      <c r="T17" s="65">
        <f>'WEEKLY COMPETITIVE REPORT'!T17</f>
        <v>-29.309498486459944</v>
      </c>
      <c r="U17" s="15">
        <f>'WEEKLY COMPETITIVE REPORT'!U17/Y4</f>
        <v>321255.5126791621</v>
      </c>
      <c r="V17" s="15">
        <f t="shared" si="1"/>
        <v>1323.1195638858262</v>
      </c>
      <c r="W17" s="26">
        <f t="shared" si="2"/>
        <v>345071.66482910694</v>
      </c>
      <c r="X17" s="23">
        <f>'WEEKLY COMPETITIVE REPORT'!X17</f>
        <v>49036</v>
      </c>
      <c r="Y17" s="57">
        <f>'WEEKLY COMPETITIVE REPORT'!Y17</f>
        <v>52824</v>
      </c>
    </row>
    <row r="18" spans="1:25" ht="13.5" customHeight="1">
      <c r="A18" s="51">
        <v>5</v>
      </c>
      <c r="B18" s="4">
        <f>'WEEKLY COMPETITIVE REPORT'!B18</f>
        <v>6</v>
      </c>
      <c r="C18" s="4" t="str">
        <f>'WEEKLY COMPETITIVE REPORT'!C18</f>
        <v>THE SOCIAL NETWORK</v>
      </c>
      <c r="D18" s="4" t="str">
        <f>'WEEKLY COMPETITIVE REPORT'!D18</f>
        <v>SOCIALNO OMREZJE</v>
      </c>
      <c r="E18" s="4" t="str">
        <f>'WEEKLY COMPETITIVE REPORT'!E18</f>
        <v>SONY</v>
      </c>
      <c r="F18" s="4" t="str">
        <f>'WEEKLY COMPETITIVE REPORT'!F18</f>
        <v>CF</v>
      </c>
      <c r="G18" s="38">
        <f>'WEEKLY COMPETITIVE REPORT'!G18</f>
        <v>3</v>
      </c>
      <c r="H18" s="38">
        <f>'WEEKLY COMPETITIVE REPORT'!H18</f>
        <v>7</v>
      </c>
      <c r="I18" s="15">
        <f>'WEEKLY COMPETITIVE REPORT'!I18/Y4</f>
        <v>14295.755237045203</v>
      </c>
      <c r="J18" s="15">
        <f>'WEEKLY COMPETITIVE REPORT'!J18/Y4</f>
        <v>12217.47519294377</v>
      </c>
      <c r="K18" s="23">
        <f>'WEEKLY COMPETITIVE REPORT'!K18</f>
        <v>2230</v>
      </c>
      <c r="L18" s="23">
        <f>'WEEKLY COMPETITIVE REPORT'!L18</f>
        <v>1800</v>
      </c>
      <c r="M18" s="65">
        <f>'WEEKLY COMPETITIVE REPORT'!M18</f>
        <v>17.0107163000564</v>
      </c>
      <c r="N18" s="15">
        <f t="shared" si="0"/>
        <v>2042.2507481493146</v>
      </c>
      <c r="O18" s="38">
        <f>'WEEKLY COMPETITIVE REPORT'!O18</f>
        <v>7</v>
      </c>
      <c r="P18" s="15">
        <f>'WEEKLY COMPETITIVE REPORT'!P18/Y4</f>
        <v>19618.24696802646</v>
      </c>
      <c r="Q18" s="15">
        <f>'WEEKLY COMPETITIVE REPORT'!Q18/Y4</f>
        <v>19010.474090407937</v>
      </c>
      <c r="R18" s="23">
        <f>'WEEKLY COMPETITIVE REPORT'!R18</f>
        <v>3230</v>
      </c>
      <c r="S18" s="23">
        <f>'WEEKLY COMPETITIVE REPORT'!S18</f>
        <v>3041</v>
      </c>
      <c r="T18" s="65">
        <f>'WEEKLY COMPETITIVE REPORT'!T18</f>
        <v>3.1970421922574985</v>
      </c>
      <c r="U18" s="15">
        <f>'WEEKLY COMPETITIVE REPORT'!U18/Y4</f>
        <v>67041.06945975743</v>
      </c>
      <c r="V18" s="15">
        <f t="shared" si="1"/>
        <v>2802.6067097180653</v>
      </c>
      <c r="W18" s="26">
        <f t="shared" si="2"/>
        <v>86659.3164277839</v>
      </c>
      <c r="X18" s="23">
        <f>'WEEKLY COMPETITIVE REPORT'!X18</f>
        <v>10542</v>
      </c>
      <c r="Y18" s="57">
        <f>'WEEKLY COMPETITIVE REPORT'!Y18</f>
        <v>13772</v>
      </c>
    </row>
    <row r="19" spans="1:25" ht="12.75">
      <c r="A19" s="51">
        <v>6</v>
      </c>
      <c r="B19" s="4">
        <f>'WEEKLY COMPETITIVE REPORT'!B19</f>
        <v>5</v>
      </c>
      <c r="C19" s="4" t="str">
        <f>'WEEKLY COMPETITIVE REPORT'!C19</f>
        <v>YOU AGAIN</v>
      </c>
      <c r="D19" s="4" t="str">
        <f>'WEEKLY COMPETITIVE REPORT'!D19</f>
        <v>SPET TI</v>
      </c>
      <c r="E19" s="4" t="str">
        <f>'WEEKLY COMPETITIVE REPORT'!E19</f>
        <v>WDI</v>
      </c>
      <c r="F19" s="4" t="str">
        <f>'WEEKLY COMPETITIVE REPORT'!F19</f>
        <v>CENEX</v>
      </c>
      <c r="G19" s="38">
        <f>'WEEKLY COMPETITIVE REPORT'!G19</f>
        <v>3</v>
      </c>
      <c r="H19" s="38">
        <f>'WEEKLY COMPETITIVE REPORT'!H19</f>
        <v>6</v>
      </c>
      <c r="I19" s="15">
        <f>'WEEKLY COMPETITIVE REPORT'!I19/Y4</f>
        <v>9953.142227122382</v>
      </c>
      <c r="J19" s="15">
        <f>'WEEKLY COMPETITIVE REPORT'!J19/Y4</f>
        <v>15679.437706725468</v>
      </c>
      <c r="K19" s="23">
        <f>'WEEKLY COMPETITIVE REPORT'!K19</f>
        <v>1487</v>
      </c>
      <c r="L19" s="23">
        <f>'WEEKLY COMPETITIVE REPORT'!L19</f>
        <v>2322</v>
      </c>
      <c r="M19" s="65">
        <f>'WEEKLY COMPETITIVE REPORT'!M19</f>
        <v>-36.52105124373737</v>
      </c>
      <c r="N19" s="15">
        <f t="shared" si="0"/>
        <v>1658.8570378537304</v>
      </c>
      <c r="O19" s="38">
        <f>'WEEKLY COMPETITIVE REPORT'!O19</f>
        <v>6</v>
      </c>
      <c r="P19" s="15">
        <f>'WEEKLY COMPETITIVE REPORT'!P19/Y4</f>
        <v>13785.832414553473</v>
      </c>
      <c r="Q19" s="15">
        <f>'WEEKLY COMPETITIVE REPORT'!Q19/Y4</f>
        <v>20821.38919514884</v>
      </c>
      <c r="R19" s="23">
        <f>'WEEKLY COMPETITIVE REPORT'!R19</f>
        <v>2235</v>
      </c>
      <c r="S19" s="23">
        <f>'WEEKLY COMPETITIVE REPORT'!S19</f>
        <v>3390</v>
      </c>
      <c r="T19" s="65">
        <f>'WEEKLY COMPETITIVE REPORT'!T19</f>
        <v>-33.790045009266606</v>
      </c>
      <c r="U19" s="15">
        <f>'WEEKLY COMPETITIVE REPORT'!U19/Y4</f>
        <v>59939.3605292172</v>
      </c>
      <c r="V19" s="15">
        <f t="shared" si="1"/>
        <v>2297.6387357589124</v>
      </c>
      <c r="W19" s="26">
        <f t="shared" si="2"/>
        <v>73725.19294377067</v>
      </c>
      <c r="X19" s="23">
        <f>'WEEKLY COMPETITIVE REPORT'!X19</f>
        <v>9602</v>
      </c>
      <c r="Y19" s="57">
        <f>'WEEKLY COMPETITIVE REPORT'!Y19</f>
        <v>11837</v>
      </c>
    </row>
    <row r="20" spans="1:25" ht="12.75">
      <c r="A20" s="52">
        <v>7</v>
      </c>
      <c r="B20" s="4">
        <f>'WEEKLY COMPETITIVE REPORT'!B20</f>
        <v>7</v>
      </c>
      <c r="C20" s="4" t="str">
        <f>'WEEKLY COMPETITIVE REPORT'!C20</f>
        <v>DEVIL</v>
      </c>
      <c r="D20" s="4" t="str">
        <f>'WEEKLY COMPETITIVE REPORT'!D20</f>
        <v>HUDIC</v>
      </c>
      <c r="E20" s="4" t="str">
        <f>'WEEKLY COMPETITIVE REPORT'!E20</f>
        <v>UNI</v>
      </c>
      <c r="F20" s="4" t="str">
        <f>'WEEKLY COMPETITIVE REPORT'!F20</f>
        <v>Karantanija</v>
      </c>
      <c r="G20" s="38">
        <f>'WEEKLY COMPETITIVE REPORT'!G20</f>
        <v>3</v>
      </c>
      <c r="H20" s="38">
        <f>'WEEKLY COMPETITIVE REPORT'!H20</f>
        <v>7</v>
      </c>
      <c r="I20" s="15">
        <f>'WEEKLY COMPETITIVE REPORT'!I20/Y4</f>
        <v>9003.583241455348</v>
      </c>
      <c r="J20" s="15">
        <f>'WEEKLY COMPETITIVE REPORT'!J20/Y4</f>
        <v>11579.382579933848</v>
      </c>
      <c r="K20" s="23">
        <f>'WEEKLY COMPETITIVE REPORT'!K20</f>
        <v>1337</v>
      </c>
      <c r="L20" s="23">
        <f>'WEEKLY COMPETITIVE REPORT'!L20</f>
        <v>1725</v>
      </c>
      <c r="M20" s="65">
        <f>'WEEKLY COMPETITIVE REPORT'!M20</f>
        <v>-22.24470364199</v>
      </c>
      <c r="N20" s="15">
        <f t="shared" si="0"/>
        <v>1286.226177350764</v>
      </c>
      <c r="O20" s="38">
        <f>'WEEKLY COMPETITIVE REPORT'!O20</f>
        <v>7</v>
      </c>
      <c r="P20" s="15">
        <f>'WEEKLY COMPETITIVE REPORT'!P20/Y4</f>
        <v>12166.482910694596</v>
      </c>
      <c r="Q20" s="15">
        <f>'WEEKLY COMPETITIVE REPORT'!Q20/Y4</f>
        <v>16732.359426681367</v>
      </c>
      <c r="R20" s="23">
        <f>'WEEKLY COMPETITIVE REPORT'!R20</f>
        <v>1987</v>
      </c>
      <c r="S20" s="23">
        <f>'WEEKLY COMPETITIVE REPORT'!S20</f>
        <v>2728</v>
      </c>
      <c r="T20" s="65">
        <f>'WEEKLY COMPETITIVE REPORT'!T20</f>
        <v>-27.287702825137956</v>
      </c>
      <c r="U20" s="15">
        <f>'WEEKLY COMPETITIVE REPORT'!U20/Y4</f>
        <v>48215.27012127894</v>
      </c>
      <c r="V20" s="15">
        <f t="shared" si="1"/>
        <v>1738.068987242085</v>
      </c>
      <c r="W20" s="26">
        <f t="shared" si="2"/>
        <v>60381.75303197354</v>
      </c>
      <c r="X20" s="23">
        <f>'WEEKLY COMPETITIVE REPORT'!X20</f>
        <v>7677</v>
      </c>
      <c r="Y20" s="57">
        <f>'WEEKLY COMPETITIVE REPORT'!Y20</f>
        <v>9664</v>
      </c>
    </row>
    <row r="21" spans="1:25" ht="12.75">
      <c r="A21" s="51">
        <v>8</v>
      </c>
      <c r="B21" s="4">
        <f>'WEEKLY COMPETITIVE REPORT'!B21</f>
        <v>9</v>
      </c>
      <c r="C21" s="4" t="str">
        <f>'WEEKLY COMPETITIVE REPORT'!C21</f>
        <v>EAT PRAY LOVE</v>
      </c>
      <c r="D21" s="4" t="str">
        <f>'WEEKLY COMPETITIVE REPORT'!D21</f>
        <v>JEJ, MOLI, LJUBI</v>
      </c>
      <c r="E21" s="4" t="str">
        <f>'WEEKLY COMPETITIVE REPORT'!E21</f>
        <v>SONY</v>
      </c>
      <c r="F21" s="4" t="str">
        <f>'WEEKLY COMPETITIVE REPORT'!F21</f>
        <v>CF</v>
      </c>
      <c r="G21" s="38">
        <f>'WEEKLY COMPETITIVE REPORT'!G21</f>
        <v>8</v>
      </c>
      <c r="H21" s="38">
        <f>'WEEKLY COMPETITIVE REPORT'!H21</f>
        <v>8</v>
      </c>
      <c r="I21" s="15">
        <f>'WEEKLY COMPETITIVE REPORT'!I21/Y4</f>
        <v>7381.477398015435</v>
      </c>
      <c r="J21" s="15">
        <f>'WEEKLY COMPETITIVE REPORT'!J21/Y4</f>
        <v>10647.73980154355</v>
      </c>
      <c r="K21" s="23">
        <f>'WEEKLY COMPETITIVE REPORT'!K21</f>
        <v>1068</v>
      </c>
      <c r="L21" s="23">
        <f>'WEEKLY COMPETITIVE REPORT'!L21</f>
        <v>1494</v>
      </c>
      <c r="M21" s="65">
        <f>'WEEKLY COMPETITIVE REPORT'!M21</f>
        <v>-30.675640693761324</v>
      </c>
      <c r="N21" s="15">
        <f aca="true" t="shared" si="3" ref="N21:N33">I21/H21</f>
        <v>922.6846747519294</v>
      </c>
      <c r="O21" s="38">
        <f>'WEEKLY COMPETITIVE REPORT'!O21</f>
        <v>8</v>
      </c>
      <c r="P21" s="15">
        <f>'WEEKLY COMPETITIVE REPORT'!P21/Y4</f>
        <v>11334.06835722161</v>
      </c>
      <c r="Q21" s="15">
        <f>'WEEKLY COMPETITIVE REPORT'!Q21/Y4</f>
        <v>14747.79492833517</v>
      </c>
      <c r="R21" s="23">
        <f>'WEEKLY COMPETITIVE REPORT'!R21</f>
        <v>1449</v>
      </c>
      <c r="S21" s="23">
        <f>'WEEKLY COMPETITIVE REPORT'!S21</f>
        <v>2199</v>
      </c>
      <c r="T21" s="65">
        <f>'WEEKLY COMPETITIVE REPORT'!T21</f>
        <v>-23.147369404728536</v>
      </c>
      <c r="U21" s="15">
        <f>'WEEKLY COMPETITIVE REPORT'!U21/Y4</f>
        <v>375853.08710033074</v>
      </c>
      <c r="V21" s="15">
        <f aca="true" t="shared" si="4" ref="V21:V33">P21/O21</f>
        <v>1416.7585446527012</v>
      </c>
      <c r="W21" s="26">
        <f aca="true" t="shared" si="5" ref="W21:W33">P21+U21</f>
        <v>387187.15545755235</v>
      </c>
      <c r="X21" s="23">
        <f>'WEEKLY COMPETITIVE REPORT'!X21</f>
        <v>57180</v>
      </c>
      <c r="Y21" s="57">
        <f>'WEEKLY COMPETITIVE REPORT'!Y21</f>
        <v>58629</v>
      </c>
    </row>
    <row r="22" spans="1:25" ht="12.75">
      <c r="A22" s="51">
        <v>9</v>
      </c>
      <c r="B22" s="4">
        <f>'WEEKLY COMPETITIVE REPORT'!B22</f>
        <v>4</v>
      </c>
      <c r="C22" s="4" t="str">
        <f>'WEEKLY COMPETITIVE REPORT'!C22</f>
        <v>WALL STREET: MONEY NEVER SLEEPS</v>
      </c>
      <c r="D22" s="4" t="str">
        <f>'WEEKLY COMPETITIVE REPORT'!D22</f>
        <v>WALL STREET: DENAR NIKOLI NE SPI</v>
      </c>
      <c r="E22" s="4" t="str">
        <f>'WEEKLY COMPETITIVE REPORT'!E22</f>
        <v>FOX</v>
      </c>
      <c r="F22" s="4" t="str">
        <f>'WEEKLY COMPETITIVE REPORT'!F22</f>
        <v>CF</v>
      </c>
      <c r="G22" s="38">
        <f>'WEEKLY COMPETITIVE REPORT'!G22</f>
        <v>2</v>
      </c>
      <c r="H22" s="38">
        <f>'WEEKLY COMPETITIVE REPORT'!H22</f>
        <v>4</v>
      </c>
      <c r="I22" s="15">
        <f>'WEEKLY COMPETITIVE REPORT'!I22/Y4</f>
        <v>6859.151047409041</v>
      </c>
      <c r="J22" s="15">
        <f>'WEEKLY COMPETITIVE REPORT'!J22/Y4</f>
        <v>20147.464167585447</v>
      </c>
      <c r="K22" s="23">
        <f>'WEEKLY COMPETITIVE REPORT'!K22</f>
        <v>964</v>
      </c>
      <c r="L22" s="23">
        <f>'WEEKLY COMPETITIVE REPORT'!L22</f>
        <v>2745</v>
      </c>
      <c r="M22" s="65">
        <f>'WEEKLY COMPETITIVE REPORT'!M22</f>
        <v>-65.95526369792735</v>
      </c>
      <c r="N22" s="15">
        <f t="shared" si="3"/>
        <v>1714.7877618522602</v>
      </c>
      <c r="O22" s="38">
        <f>'WEEKLY COMPETITIVE REPORT'!O22</f>
        <v>4</v>
      </c>
      <c r="P22" s="15">
        <f>'WEEKLY COMPETITIVE REPORT'!P22/Y4</f>
        <v>10234.288864388092</v>
      </c>
      <c r="Q22" s="15">
        <f>'WEEKLY COMPETITIVE REPORT'!Q22/Y4</f>
        <v>25418.96361631753</v>
      </c>
      <c r="R22" s="23">
        <f>'WEEKLY COMPETITIVE REPORT'!R22</f>
        <v>1558</v>
      </c>
      <c r="S22" s="23">
        <f>'WEEKLY COMPETITIVE REPORT'!S22</f>
        <v>3641</v>
      </c>
      <c r="T22" s="65">
        <f>'WEEKLY COMPETITIVE REPORT'!T22</f>
        <v>-59.737584038169594</v>
      </c>
      <c r="U22" s="15">
        <f>'WEEKLY COMPETITIVE REPORT'!U22/Y4</f>
        <v>25418.96361631753</v>
      </c>
      <c r="V22" s="15">
        <f t="shared" si="4"/>
        <v>2558.572216097023</v>
      </c>
      <c r="W22" s="26">
        <f t="shared" si="5"/>
        <v>35653.252480705625</v>
      </c>
      <c r="X22" s="23">
        <f>'WEEKLY COMPETITIVE REPORT'!X22</f>
        <v>3641</v>
      </c>
      <c r="Y22" s="57">
        <f>'WEEKLY COMPETITIVE REPORT'!Y22</f>
        <v>5199</v>
      </c>
    </row>
    <row r="23" spans="1:25" ht="12.75">
      <c r="A23" s="51">
        <v>10</v>
      </c>
      <c r="B23" s="4">
        <f>'WEEKLY COMPETITIVE REPORT'!B23</f>
        <v>8</v>
      </c>
      <c r="C23" s="4" t="str">
        <f>'WEEKLY COMPETITIVE REPORT'!C23</f>
        <v>OTHER GUYS</v>
      </c>
      <c r="D23" s="4" t="str">
        <f>'WEEKLY COMPETITIVE REPORT'!D23</f>
        <v>REZERVNA POLICISTA</v>
      </c>
      <c r="E23" s="4" t="str">
        <f>'WEEKLY COMPETITIVE REPORT'!E23</f>
        <v>SONY</v>
      </c>
      <c r="F23" s="4" t="str">
        <f>'WEEKLY COMPETITIVE REPORT'!F23</f>
        <v>CF</v>
      </c>
      <c r="G23" s="38">
        <f>'WEEKLY COMPETITIVE REPORT'!G23</f>
        <v>4</v>
      </c>
      <c r="H23" s="38">
        <f>'WEEKLY COMPETITIVE REPORT'!H23</f>
        <v>7</v>
      </c>
      <c r="I23" s="15">
        <f>'WEEKLY COMPETITIVE REPORT'!I23/Y4</f>
        <v>7505.512679162072</v>
      </c>
      <c r="J23" s="15">
        <f>'WEEKLY COMPETITIVE REPORT'!J23/Y4</f>
        <v>13562.568908489526</v>
      </c>
      <c r="K23" s="23">
        <f>'WEEKLY COMPETITIVE REPORT'!K23</f>
        <v>1131</v>
      </c>
      <c r="L23" s="23">
        <f>'WEEKLY COMPETITIVE REPORT'!L23</f>
        <v>2027</v>
      </c>
      <c r="M23" s="65">
        <f>'WEEKLY COMPETITIVE REPORT'!M23</f>
        <v>-44.6600955187481</v>
      </c>
      <c r="N23" s="15">
        <f t="shared" si="3"/>
        <v>1072.2160970231532</v>
      </c>
      <c r="O23" s="38">
        <f>'WEEKLY COMPETITIVE REPORT'!O23</f>
        <v>7</v>
      </c>
      <c r="P23" s="15">
        <f>'WEEKLY COMPETITIVE REPORT'!P23/Y4</f>
        <v>9632.028665931643</v>
      </c>
      <c r="Q23" s="15">
        <f>'WEEKLY COMPETITIVE REPORT'!Q23/Y4</f>
        <v>16546.306504961412</v>
      </c>
      <c r="R23" s="23">
        <f>'WEEKLY COMPETITIVE REPORT'!R23</f>
        <v>1562</v>
      </c>
      <c r="S23" s="23">
        <f>'WEEKLY COMPETITIVE REPORT'!S23</f>
        <v>2652</v>
      </c>
      <c r="T23" s="65">
        <f>'WEEKLY COMPETITIVE REPORT'!T23</f>
        <v>-41.787439613526566</v>
      </c>
      <c r="U23" s="15">
        <f>'WEEKLY COMPETITIVE REPORT'!U23/Y4</f>
        <v>95074.42116868799</v>
      </c>
      <c r="V23" s="15">
        <f t="shared" si="4"/>
        <v>1376.0040951330918</v>
      </c>
      <c r="W23" s="26">
        <f t="shared" si="5"/>
        <v>104706.44983461963</v>
      </c>
      <c r="X23" s="23">
        <f>'WEEKLY COMPETITIVE REPORT'!X23</f>
        <v>15634</v>
      </c>
      <c r="Y23" s="57">
        <f>'WEEKLY COMPETITIVE REPORT'!Y23</f>
        <v>17196</v>
      </c>
    </row>
    <row r="24" spans="1:25" ht="12.75">
      <c r="A24" s="51">
        <v>11</v>
      </c>
      <c r="B24" s="4">
        <f>'WEEKLY COMPETITIVE REPORT'!B24</f>
        <v>11</v>
      </c>
      <c r="C24" s="4" t="str">
        <f>'WEEKLY COMPETITIVE REPORT'!C24</f>
        <v>THE SWITCH</v>
      </c>
      <c r="D24" s="4" t="str">
        <f>'WEEKLY COMPETITIVE REPORT'!D24</f>
        <v>ZAMENJAVA</v>
      </c>
      <c r="E24" s="4" t="str">
        <f>'WEEKLY COMPETITIVE REPORT'!E24</f>
        <v>INDEP</v>
      </c>
      <c r="F24" s="4" t="str">
        <f>'WEEKLY COMPETITIVE REPORT'!F24</f>
        <v>Blitz</v>
      </c>
      <c r="G24" s="38">
        <f>'WEEKLY COMPETITIVE REPORT'!G24</f>
        <v>6</v>
      </c>
      <c r="H24" s="38">
        <f>'WEEKLY COMPETITIVE REPORT'!H24</f>
        <v>3</v>
      </c>
      <c r="I24" s="15">
        <f>'WEEKLY COMPETITIVE REPORT'!I24/Y4</f>
        <v>3025.082690187431</v>
      </c>
      <c r="J24" s="15">
        <f>'WEEKLY COMPETITIVE REPORT'!J24/Y4</f>
        <v>3380.6504961411247</v>
      </c>
      <c r="K24" s="23">
        <f>'WEEKLY COMPETITIVE REPORT'!K24</f>
        <v>479</v>
      </c>
      <c r="L24" s="23">
        <f>'WEEKLY COMPETITIVE REPORT'!L24</f>
        <v>507</v>
      </c>
      <c r="M24" s="65">
        <f>'WEEKLY COMPETITIVE REPORT'!M24</f>
        <v>-10.517733387688537</v>
      </c>
      <c r="N24" s="15">
        <f t="shared" si="3"/>
        <v>1008.3608967291437</v>
      </c>
      <c r="O24" s="38">
        <f>'WEEKLY COMPETITIVE REPORT'!O24</f>
        <v>3</v>
      </c>
      <c r="P24" s="15">
        <f>'WEEKLY COMPETITIVE REPORT'!P24/Y4</f>
        <v>4297.133406835722</v>
      </c>
      <c r="Q24" s="15">
        <f>'WEEKLY COMPETITIVE REPORT'!Q24/Y4</f>
        <v>4749.173098125689</v>
      </c>
      <c r="R24" s="23">
        <f>'WEEKLY COMPETITIVE REPORT'!R24</f>
        <v>740</v>
      </c>
      <c r="S24" s="23">
        <f>'WEEKLY COMPETITIVE REPORT'!S24</f>
        <v>814</v>
      </c>
      <c r="T24" s="65">
        <f>'WEEKLY COMPETITIVE REPORT'!T24</f>
        <v>-9.518282066163664</v>
      </c>
      <c r="U24" s="15">
        <f>'WEEKLY COMPETITIVE REPORT'!U24/Y4</f>
        <v>45122.657111356115</v>
      </c>
      <c r="V24" s="15">
        <f t="shared" si="4"/>
        <v>1432.3778022785739</v>
      </c>
      <c r="W24" s="26">
        <f t="shared" si="5"/>
        <v>49419.79051819184</v>
      </c>
      <c r="X24" s="23">
        <f>'WEEKLY COMPETITIVE REPORT'!X24</f>
        <v>7899</v>
      </c>
      <c r="Y24" s="57">
        <f>'WEEKLY COMPETITIVE REPORT'!Y24</f>
        <v>8639</v>
      </c>
    </row>
    <row r="25" spans="1:25" ht="12.75">
      <c r="A25" s="51">
        <v>12</v>
      </c>
      <c r="B25" s="4">
        <f>'WEEKLY COMPETITIVE REPORT'!B25</f>
        <v>17</v>
      </c>
      <c r="C25" s="4" t="str">
        <f>'WEEKLY COMPETITIVE REPORT'!C25</f>
        <v>TOY STORY 3</v>
      </c>
      <c r="D25" s="4" t="str">
        <f>'WEEKLY COMPETITIVE REPORT'!D25</f>
        <v>SVET IGRAC 3</v>
      </c>
      <c r="E25" s="4" t="str">
        <f>'WEEKLY COMPETITIVE REPORT'!E25</f>
        <v>WDI</v>
      </c>
      <c r="F25" s="4" t="str">
        <f>'WEEKLY COMPETITIVE REPORT'!F25</f>
        <v>CENEX</v>
      </c>
      <c r="G25" s="38">
        <f>'WEEKLY COMPETITIVE REPORT'!G25</f>
        <v>14</v>
      </c>
      <c r="H25" s="38">
        <f>'WEEKLY COMPETITIVE REPORT'!H25</f>
        <v>13</v>
      </c>
      <c r="I25" s="15">
        <f>'WEEKLY COMPETITIVE REPORT'!I25/Y4</f>
        <v>2505.512679162073</v>
      </c>
      <c r="J25" s="15">
        <f>'WEEKLY COMPETITIVE REPORT'!J25/Y4</f>
        <v>2184.399117971334</v>
      </c>
      <c r="K25" s="23">
        <f>'WEEKLY COMPETITIVE REPORT'!K25</f>
        <v>411</v>
      </c>
      <c r="L25" s="23">
        <f>'WEEKLY COMPETITIVE REPORT'!L25</f>
        <v>458</v>
      </c>
      <c r="M25" s="65">
        <f>'WEEKLY COMPETITIVE REPORT'!M25</f>
        <v>14.700315457413254</v>
      </c>
      <c r="N25" s="15">
        <f t="shared" si="3"/>
        <v>192.73174455092868</v>
      </c>
      <c r="O25" s="38">
        <f>'WEEKLY COMPETITIVE REPORT'!O25</f>
        <v>13</v>
      </c>
      <c r="P25" s="15">
        <f>'WEEKLY COMPETITIVE REPORT'!P25/Y4</f>
        <v>2763.2304299889747</v>
      </c>
      <c r="Q25" s="15">
        <f>'WEEKLY COMPETITIVE REPORT'!Q25/Y4</f>
        <v>2428.335170893054</v>
      </c>
      <c r="R25" s="23">
        <f>'WEEKLY COMPETITIVE REPORT'!R25</f>
        <v>450</v>
      </c>
      <c r="S25" s="23">
        <f>'WEEKLY COMPETITIVE REPORT'!S25</f>
        <v>497</v>
      </c>
      <c r="T25" s="65">
        <f>'WEEKLY COMPETITIVE REPORT'!T25</f>
        <v>13.791146424517592</v>
      </c>
      <c r="U25" s="15">
        <f>'WEEKLY COMPETITIVE REPORT'!U25/Y4</f>
        <v>243082.9658213892</v>
      </c>
      <c r="V25" s="15">
        <f t="shared" si="4"/>
        <v>212.55618692222882</v>
      </c>
      <c r="W25" s="26">
        <f t="shared" si="5"/>
        <v>245846.19625137816</v>
      </c>
      <c r="X25" s="23">
        <f>'WEEKLY COMPETITIVE REPORT'!X25</f>
        <v>38874</v>
      </c>
      <c r="Y25" s="57">
        <f>'WEEKLY COMPETITIVE REPORT'!Y25</f>
        <v>39324</v>
      </c>
    </row>
    <row r="26" spans="1:25" ht="12.75" customHeight="1">
      <c r="A26" s="51">
        <v>13</v>
      </c>
      <c r="B26" s="4">
        <f>'WEEKLY COMPETITIVE REPORT'!B26</f>
        <v>13</v>
      </c>
      <c r="C26" s="4" t="str">
        <f>'WEEKLY COMPETITIVE REPORT'!C26</f>
        <v>SORCERER'S APPRENTICE</v>
      </c>
      <c r="D26" s="4" t="str">
        <f>'WEEKLY COMPETITIVE REPORT'!D26</f>
        <v>CAROVNIKOV VAJENEC</v>
      </c>
      <c r="E26" s="4" t="str">
        <f>'WEEKLY COMPETITIVE REPORT'!E26</f>
        <v>WDI</v>
      </c>
      <c r="F26" s="4" t="str">
        <f>'WEEKLY COMPETITIVE REPORT'!F26</f>
        <v>CENEX</v>
      </c>
      <c r="G26" s="38">
        <f>'WEEKLY COMPETITIVE REPORT'!G26</f>
        <v>9</v>
      </c>
      <c r="H26" s="38">
        <f>'WEEKLY COMPETITIVE REPORT'!H26</f>
        <v>10</v>
      </c>
      <c r="I26" s="15">
        <f>'WEEKLY COMPETITIVE REPORT'!I26/Y4</f>
        <v>1907.3869900771774</v>
      </c>
      <c r="J26" s="15">
        <f>'WEEKLY COMPETITIVE REPORT'!J26/Y4</f>
        <v>3612.183020948181</v>
      </c>
      <c r="K26" s="23">
        <f>'WEEKLY COMPETITIVE REPORT'!K26</f>
        <v>288</v>
      </c>
      <c r="L26" s="23">
        <f>'WEEKLY COMPETITIVE REPORT'!L26</f>
        <v>633</v>
      </c>
      <c r="M26" s="65">
        <f>'WEEKLY COMPETITIVE REPORT'!M26</f>
        <v>-47.19572682182373</v>
      </c>
      <c r="N26" s="15">
        <f t="shared" si="3"/>
        <v>190.73869900771774</v>
      </c>
      <c r="O26" s="38">
        <f>'WEEKLY COMPETITIVE REPORT'!O26</f>
        <v>10</v>
      </c>
      <c r="P26" s="15">
        <f>'WEEKLY COMPETITIVE REPORT'!P26/Y4</f>
        <v>2326.350606394708</v>
      </c>
      <c r="Q26" s="15">
        <f>'WEEKLY COMPETITIVE REPORT'!Q26/Y4</f>
        <v>4337.10033076075</v>
      </c>
      <c r="R26" s="23">
        <f>'WEEKLY COMPETITIVE REPORT'!R26</f>
        <v>349</v>
      </c>
      <c r="S26" s="23">
        <f>'WEEKLY COMPETITIVE REPORT'!S26</f>
        <v>807</v>
      </c>
      <c r="T26" s="65">
        <f>'WEEKLY COMPETITIVE REPORT'!T26</f>
        <v>-46.36161423578011</v>
      </c>
      <c r="U26" s="15">
        <f>'WEEKLY COMPETITIVE REPORT'!U26/Y4</f>
        <v>150055.1267916207</v>
      </c>
      <c r="V26" s="15">
        <f t="shared" si="4"/>
        <v>232.6350606394708</v>
      </c>
      <c r="W26" s="26">
        <f t="shared" si="5"/>
        <v>152381.4773980154</v>
      </c>
      <c r="X26" s="23">
        <f>'WEEKLY COMPETITIVE REPORT'!X26</f>
        <v>24595</v>
      </c>
      <c r="Y26" s="57">
        <f>'WEEKLY COMPETITIVE REPORT'!Y26</f>
        <v>24944</v>
      </c>
    </row>
    <row r="27" spans="1:25" ht="12.75" customHeight="1">
      <c r="A27" s="51">
        <v>14</v>
      </c>
      <c r="B27" s="4">
        <f>'WEEKLY COMPETITIVE REPORT'!B27</f>
        <v>15</v>
      </c>
      <c r="C27" s="4" t="str">
        <f>'WEEKLY COMPETITIVE REPORT'!C27</f>
        <v>INCEPTION</v>
      </c>
      <c r="D27" s="4" t="str">
        <f>'WEEKLY COMPETITIVE REPORT'!D27</f>
        <v>IZVOR</v>
      </c>
      <c r="E27" s="4" t="str">
        <f>'WEEKLY COMPETITIVE REPORT'!E27</f>
        <v>WB</v>
      </c>
      <c r="F27" s="4" t="str">
        <f>'WEEKLY COMPETITIVE REPORT'!F27</f>
        <v>Blitz</v>
      </c>
      <c r="G27" s="38">
        <f>'WEEKLY COMPETITIVE REPORT'!G27</f>
        <v>17</v>
      </c>
      <c r="H27" s="38">
        <f>'WEEKLY COMPETITIVE REPORT'!H27</f>
        <v>10</v>
      </c>
      <c r="I27" s="15">
        <f>'WEEKLY COMPETITIVE REPORT'!I27/Y4</f>
        <v>1159.0407938257993</v>
      </c>
      <c r="J27" s="15">
        <f>'WEEKLY COMPETITIVE REPORT'!J27/Y17</f>
        <v>0.029532030895047707</v>
      </c>
      <c r="K27" s="23">
        <f>'WEEKLY COMPETITIVE REPORT'!K27</f>
        <v>148</v>
      </c>
      <c r="L27" s="23">
        <f>'WEEKLY COMPETITIVE REPORT'!L27</f>
        <v>275</v>
      </c>
      <c r="M27" s="65">
        <f>'WEEKLY COMPETITIVE REPORT'!M27</f>
        <v>-46.08974358974359</v>
      </c>
      <c r="N27" s="15">
        <f t="shared" si="3"/>
        <v>115.90407938257992</v>
      </c>
      <c r="O27" s="38">
        <f>'WEEKLY COMPETITIVE REPORT'!O27</f>
        <v>10</v>
      </c>
      <c r="P27" s="15">
        <f>'WEEKLY COMPETITIVE REPORT'!P27/Y4</f>
        <v>1688.2579933847849</v>
      </c>
      <c r="Q27" s="15">
        <f>'WEEKLY COMPETITIVE REPORT'!Q27/Y17</f>
        <v>0.04388156898379524</v>
      </c>
      <c r="R27" s="23">
        <f>'WEEKLY COMPETITIVE REPORT'!R27</f>
        <v>231</v>
      </c>
      <c r="S27" s="23">
        <f>'WEEKLY COMPETITIVE REPORT'!S27</f>
        <v>435</v>
      </c>
      <c r="T27" s="65">
        <f>'WEEKLY COMPETITIVE REPORT'!T27</f>
        <v>-47.152717860224335</v>
      </c>
      <c r="U27" s="15">
        <f>'WEEKLY COMPETITIVE REPORT'!U27/Y17</f>
        <v>6.103683931546267</v>
      </c>
      <c r="V27" s="15">
        <f t="shared" si="4"/>
        <v>168.82579933847848</v>
      </c>
      <c r="W27" s="26">
        <f t="shared" si="5"/>
        <v>1694.3616773163312</v>
      </c>
      <c r="X27" s="23">
        <f>'WEEKLY COMPETITIVE REPORT'!X27</f>
        <v>67277</v>
      </c>
      <c r="Y27" s="57">
        <f>'WEEKLY COMPETITIVE REPORT'!Y27</f>
        <v>67508</v>
      </c>
    </row>
    <row r="28" spans="1:25" ht="12.75">
      <c r="A28" s="51">
        <v>15</v>
      </c>
      <c r="B28" s="4">
        <f>'WEEKLY COMPETITIVE REPORT'!B28</f>
        <v>14</v>
      </c>
      <c r="C28" s="4" t="str">
        <f>'WEEKLY COMPETITIVE REPORT'!C28</f>
        <v>STEP UP 3D</v>
      </c>
      <c r="D28" s="4" t="str">
        <f>'WEEKLY COMPETITIVE REPORT'!D28</f>
        <v>ODPLESI SVOJE SANJE V 3D</v>
      </c>
      <c r="E28" s="4" t="str">
        <f>'WEEKLY COMPETITIVE REPORT'!E28</f>
        <v>INDEP</v>
      </c>
      <c r="F28" s="4" t="str">
        <f>'WEEKLY COMPETITIVE REPORT'!F28</f>
        <v>Blitz</v>
      </c>
      <c r="G28" s="38">
        <f>'WEEKLY COMPETITIVE REPORT'!G28</f>
        <v>8</v>
      </c>
      <c r="H28" s="38">
        <f>'WEEKLY COMPETITIVE REPORT'!H28</f>
        <v>6</v>
      </c>
      <c r="I28" s="15">
        <f>'WEEKLY COMPETITIVE REPORT'!I28/Y4</f>
        <v>1273.4288864388093</v>
      </c>
      <c r="J28" s="15">
        <f>'WEEKLY COMPETITIVE REPORT'!J28/Y17</f>
        <v>0.03937604119339694</v>
      </c>
      <c r="K28" s="23">
        <f>'WEEKLY COMPETITIVE REPORT'!K28</f>
        <v>232</v>
      </c>
      <c r="L28" s="23">
        <f>'WEEKLY COMPETITIVE REPORT'!L28</f>
        <v>455</v>
      </c>
      <c r="M28" s="65">
        <f>'WEEKLY COMPETITIVE REPORT'!M28</f>
        <v>-55.57692307692308</v>
      </c>
      <c r="N28" s="15">
        <f t="shared" si="3"/>
        <v>212.23814773980155</v>
      </c>
      <c r="O28" s="38">
        <f>'WEEKLY COMPETITIVE REPORT'!O28</f>
        <v>6</v>
      </c>
      <c r="P28" s="15">
        <f>'WEEKLY COMPETITIVE REPORT'!P28/Y4</f>
        <v>1273.4288864388093</v>
      </c>
      <c r="Q28" s="15">
        <f>'WEEKLY COMPETITIVE REPORT'!Q28/Y17</f>
        <v>0.04940935938209905</v>
      </c>
      <c r="R28" s="23">
        <f>'WEEKLY COMPETITIVE REPORT'!R28</f>
        <v>232</v>
      </c>
      <c r="S28" s="23">
        <f>'WEEKLY COMPETITIVE REPORT'!S28</f>
        <v>600</v>
      </c>
      <c r="T28" s="65">
        <f>'WEEKLY COMPETITIVE REPORT'!T28</f>
        <v>-64.59770114942529</v>
      </c>
      <c r="U28" s="15">
        <f>'WEEKLY COMPETITIVE REPORT'!U28/Y17</f>
        <v>3.075401332727548</v>
      </c>
      <c r="V28" s="15">
        <f t="shared" si="4"/>
        <v>212.23814773980155</v>
      </c>
      <c r="W28" s="26">
        <f t="shared" si="5"/>
        <v>1276.5042877715368</v>
      </c>
      <c r="X28" s="23">
        <f>'WEEKLY COMPETITIVE REPORT'!X28</f>
        <v>33438</v>
      </c>
      <c r="Y28" s="57">
        <f>'WEEKLY COMPETITIVE REPORT'!Y28</f>
        <v>33670</v>
      </c>
    </row>
    <row r="29" spans="1:25" ht="12.75">
      <c r="A29" s="51">
        <v>16</v>
      </c>
      <c r="B29" s="4">
        <f>'WEEKLY COMPETITIVE REPORT'!B29</f>
        <v>16</v>
      </c>
      <c r="C29" s="4" t="str">
        <f>'WEEKLY COMPETITIVE REPORT'!C29</f>
        <v>GOING THE DISTANCE</v>
      </c>
      <c r="D29" s="4" t="str">
        <f>'WEEKLY COMPETITIVE REPORT'!D29</f>
        <v>LJUBEZEN NA DALJAVO</v>
      </c>
      <c r="E29" s="4" t="str">
        <f>'WEEKLY COMPETITIVE REPORT'!E29</f>
        <v>WB</v>
      </c>
      <c r="F29" s="4" t="str">
        <f>'WEEKLY COMPETITIVE REPORT'!F29</f>
        <v>Blitz</v>
      </c>
      <c r="G29" s="38">
        <f>'WEEKLY COMPETITIVE REPORT'!G29</f>
        <v>10</v>
      </c>
      <c r="H29" s="38">
        <f>'WEEKLY COMPETITIVE REPORT'!H29</f>
        <v>7</v>
      </c>
      <c r="I29" s="15">
        <f>'WEEKLY COMPETITIVE REPORT'!I29/Y4</f>
        <v>602.2601984564499</v>
      </c>
      <c r="J29" s="15">
        <f>'WEEKLY COMPETITIVE REPORT'!J29/Y17</f>
        <v>0.02754429804634257</v>
      </c>
      <c r="K29" s="23">
        <f>'WEEKLY COMPETITIVE REPORT'!K29</f>
        <v>92</v>
      </c>
      <c r="L29" s="23">
        <f>'WEEKLY COMPETITIVE REPORT'!L29</f>
        <v>282</v>
      </c>
      <c r="M29" s="65">
        <f>'WEEKLY COMPETITIVE REPORT'!M29</f>
        <v>-69.96563573883162</v>
      </c>
      <c r="N29" s="15">
        <f t="shared" si="3"/>
        <v>86.03717120806427</v>
      </c>
      <c r="O29" s="38">
        <f>'WEEKLY COMPETITIVE REPORT'!O29</f>
        <v>7</v>
      </c>
      <c r="P29" s="15">
        <f>'WEEKLY COMPETITIVE REPORT'!P29/Y4</f>
        <v>910.9702315325247</v>
      </c>
      <c r="Q29" s="15">
        <f>'WEEKLY COMPETITIVE REPORT'!Q29/Y17</f>
        <v>0.035211267605633804</v>
      </c>
      <c r="R29" s="23">
        <f>'WEEKLY COMPETITIVE REPORT'!R29</f>
        <v>141</v>
      </c>
      <c r="S29" s="23">
        <f>'WEEKLY COMPETITIVE REPORT'!S29</f>
        <v>373</v>
      </c>
      <c r="T29" s="65">
        <f>'WEEKLY COMPETITIVE REPORT'!T29</f>
        <v>-64.46236559139786</v>
      </c>
      <c r="U29" s="15">
        <f>'WEEKLY COMPETITIVE REPORT'!U29/Y4</f>
        <v>89408.76515986769</v>
      </c>
      <c r="V29" s="15">
        <f t="shared" si="4"/>
        <v>130.1386045046464</v>
      </c>
      <c r="W29" s="26">
        <f t="shared" si="5"/>
        <v>90319.73539140022</v>
      </c>
      <c r="X29" s="23">
        <f>'WEEKLY COMPETITIVE REPORT'!X29</f>
        <v>14358</v>
      </c>
      <c r="Y29" s="57">
        <f>'WEEKLY COMPETITIVE REPORT'!Y29</f>
        <v>14499</v>
      </c>
    </row>
    <row r="30" spans="1:25" ht="12.75">
      <c r="A30" s="52">
        <v>17</v>
      </c>
      <c r="B30" s="4">
        <f>'WEEKLY COMPETITIVE REPORT'!B30</f>
        <v>19</v>
      </c>
      <c r="C30" s="4" t="str">
        <f>'WEEKLY COMPETITIVE REPORT'!C30</f>
        <v>LEGEND OF THE GUARDIANS</v>
      </c>
      <c r="D30" s="4" t="str">
        <f>'WEEKLY COMPETITIVE REPORT'!D30</f>
        <v>LEGENDA SOVJEGA KRALJSTVA</v>
      </c>
      <c r="E30" s="4" t="str">
        <f>'WEEKLY COMPETITIVE REPORT'!E30</f>
        <v>WB</v>
      </c>
      <c r="F30" s="4" t="str">
        <f>'WEEKLY COMPETITIVE REPORT'!F30</f>
        <v>Blitz</v>
      </c>
      <c r="G30" s="38">
        <f>'WEEKLY COMPETITIVE REPORT'!G30</f>
        <v>7</v>
      </c>
      <c r="H30" s="38">
        <f>'WEEKLY COMPETITIVE REPORT'!H30</f>
        <v>11</v>
      </c>
      <c r="I30" s="15">
        <f>'WEEKLY COMPETITIVE REPORT'!I30/Y4</f>
        <v>439.6361631753032</v>
      </c>
      <c r="J30" s="15">
        <f>'WEEKLY COMPETITIVE REPORT'!J30/Y17</f>
        <v>0.005224897773739209</v>
      </c>
      <c r="K30" s="23">
        <f>'WEEKLY COMPETITIVE REPORT'!K30</f>
        <v>72</v>
      </c>
      <c r="L30" s="23">
        <f>'WEEKLY COMPETITIVE REPORT'!L30</f>
        <v>58</v>
      </c>
      <c r="M30" s="65">
        <f>'WEEKLY COMPETITIVE REPORT'!M30</f>
        <v>15.579710144927532</v>
      </c>
      <c r="N30" s="15">
        <f t="shared" si="3"/>
        <v>39.966923925027565</v>
      </c>
      <c r="O30" s="38">
        <f>'WEEKLY COMPETITIVE REPORT'!O30</f>
        <v>11</v>
      </c>
      <c r="P30" s="15">
        <f>'WEEKLY COMPETITIVE REPORT'!P30/Y4</f>
        <v>439.6361631753032</v>
      </c>
      <c r="Q30" s="15">
        <f>'WEEKLY COMPETITIVE REPORT'!Q30/Y17</f>
        <v>0.005224897773739209</v>
      </c>
      <c r="R30" s="23">
        <f>'WEEKLY COMPETITIVE REPORT'!R30</f>
        <v>72</v>
      </c>
      <c r="S30" s="23">
        <f>'WEEKLY COMPETITIVE REPORT'!S30</f>
        <v>58</v>
      </c>
      <c r="T30" s="65">
        <f>'WEEKLY COMPETITIVE REPORT'!T30</f>
        <v>15.579710144927532</v>
      </c>
      <c r="U30" s="15">
        <f>'WEEKLY COMPETITIVE REPORT'!U30/Y4</f>
        <v>45209.481808158765</v>
      </c>
      <c r="V30" s="15">
        <f t="shared" si="4"/>
        <v>39.966923925027565</v>
      </c>
      <c r="W30" s="26">
        <f t="shared" si="5"/>
        <v>45649.11797133407</v>
      </c>
      <c r="X30" s="23">
        <f>'WEEKLY COMPETITIVE REPORT'!X30</f>
        <v>6696</v>
      </c>
      <c r="Y30" s="57">
        <f>'WEEKLY COMPETITIVE REPORT'!Y30</f>
        <v>6768</v>
      </c>
    </row>
    <row r="31" spans="1:25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8">
        <f>'WEEKLY COMPETITIVE REPORT'!G31</f>
        <v>0</v>
      </c>
      <c r="H31" s="38">
        <f>'WEEKLY COMPETITIVE REPORT'!H31</f>
        <v>0</v>
      </c>
      <c r="I31" s="15">
        <f>'WEEKLY COMPETITIVE REPORT'!I31/Y4</f>
        <v>0</v>
      </c>
      <c r="J31" s="15">
        <f>'WEEKLY COMPETITIVE REPORT'!J31/Y17</f>
        <v>0</v>
      </c>
      <c r="K31" s="23">
        <f>'WEEKLY COMPETITIVE REPORT'!K31</f>
        <v>0</v>
      </c>
      <c r="L31" s="23">
        <f>'WEEKLY COMPETITIVE REPORT'!L31</f>
        <v>0</v>
      </c>
      <c r="M31" s="65">
        <f>'WEEKLY COMPETITIVE REPORT'!M31</f>
        <v>0</v>
      </c>
      <c r="N31" s="15" t="e">
        <f t="shared" si="3"/>
        <v>#DIV/0!</v>
      </c>
      <c r="O31" s="38">
        <f>'WEEKLY COMPETITIVE REPORT'!O31</f>
        <v>0</v>
      </c>
      <c r="P31" s="15">
        <f>'WEEKLY COMPETITIVE REPORT'!P31/Y4</f>
        <v>0</v>
      </c>
      <c r="Q31" s="15">
        <f>'WEEKLY COMPETITIVE REPORT'!Q31/Y17</f>
        <v>0</v>
      </c>
      <c r="R31" s="23">
        <f>'WEEKLY COMPETITIVE REPORT'!R31</f>
        <v>0</v>
      </c>
      <c r="S31" s="23">
        <f>'WEEKLY COMPETITIVE REPORT'!S31</f>
        <v>0</v>
      </c>
      <c r="T31" s="65">
        <f>'WEEKLY COMPETITIVE REPORT'!T31</f>
        <v>0</v>
      </c>
      <c r="U31" s="15">
        <f>'WEEKLY COMPETITIVE REPORT'!U31/Y4</f>
        <v>0</v>
      </c>
      <c r="V31" s="15" t="e">
        <f t="shared" si="4"/>
        <v>#DIV/0!</v>
      </c>
      <c r="W31" s="26">
        <f t="shared" si="5"/>
        <v>0</v>
      </c>
      <c r="X31" s="23">
        <f>'WEEKLY COMPETITIVE REPORT'!X31</f>
        <v>0</v>
      </c>
      <c r="Y31" s="57">
        <f>'WEEKLY COMPETITIVE REPORT'!Y31</f>
        <v>0</v>
      </c>
    </row>
    <row r="32" spans="1:25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8">
        <f>'WEEKLY COMPETITIVE REPORT'!G32</f>
        <v>0</v>
      </c>
      <c r="H32" s="38">
        <f>'WEEKLY COMPETITIVE REPORT'!H32</f>
        <v>0</v>
      </c>
      <c r="I32" s="15">
        <f>'WEEKLY COMPETITIVE REPORT'!I32/Y4</f>
        <v>0</v>
      </c>
      <c r="J32" s="15">
        <f>'WEEKLY COMPETITIVE REPORT'!J32/Y17</f>
        <v>0</v>
      </c>
      <c r="K32" s="23">
        <f>'WEEKLY COMPETITIVE REPORT'!K32</f>
        <v>0</v>
      </c>
      <c r="L32" s="23">
        <f>'WEEKLY COMPETITIVE REPORT'!L32</f>
        <v>0</v>
      </c>
      <c r="M32" s="65">
        <f>'WEEKLY COMPETITIVE REPORT'!M32</f>
        <v>0</v>
      </c>
      <c r="N32" s="15" t="e">
        <f t="shared" si="3"/>
        <v>#DIV/0!</v>
      </c>
      <c r="O32" s="38">
        <f>'WEEKLY COMPETITIVE REPORT'!O32</f>
        <v>0</v>
      </c>
      <c r="P32" s="15">
        <f>'WEEKLY COMPETITIVE REPORT'!P32/Y4</f>
        <v>0</v>
      </c>
      <c r="Q32" s="15">
        <f>'WEEKLY COMPETITIVE REPORT'!Q32/Y17</f>
        <v>0</v>
      </c>
      <c r="R32" s="23">
        <f>'WEEKLY COMPETITIVE REPORT'!R32</f>
        <v>0</v>
      </c>
      <c r="S32" s="23">
        <f>'WEEKLY COMPETITIVE REPORT'!S32</f>
        <v>0</v>
      </c>
      <c r="T32" s="65">
        <f>'WEEKLY COMPETITIVE REPORT'!T32</f>
        <v>0</v>
      </c>
      <c r="U32" s="15">
        <f>'WEEKLY COMPETITIVE REPORT'!U32/Y4</f>
        <v>0</v>
      </c>
      <c r="V32" s="15" t="e">
        <f t="shared" si="4"/>
        <v>#DIV/0!</v>
      </c>
      <c r="W32" s="26">
        <f t="shared" si="5"/>
        <v>0</v>
      </c>
      <c r="X32" s="23">
        <f>'WEEKLY COMPETITIVE REPORT'!X32</f>
        <v>0</v>
      </c>
      <c r="Y32" s="57">
        <f>'WEEKLY COMPETITIVE REPORT'!Y32</f>
        <v>0</v>
      </c>
    </row>
    <row r="33" spans="1:25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8">
        <f>'WEEKLY COMPETITIVE REPORT'!G33</f>
        <v>0</v>
      </c>
      <c r="H33" s="38">
        <f>'WEEKLY COMPETITIVE REPORT'!H33</f>
        <v>0</v>
      </c>
      <c r="I33" s="15">
        <f>'WEEKLY COMPETITIVE REPORT'!I33/Y4</f>
        <v>0</v>
      </c>
      <c r="J33" s="15">
        <f>'WEEKLY COMPETITIVE REPORT'!J33/Y17</f>
        <v>0</v>
      </c>
      <c r="K33" s="23">
        <f>'WEEKLY COMPETITIVE REPORT'!K33</f>
        <v>0</v>
      </c>
      <c r="L33" s="23">
        <f>'WEEKLY COMPETITIVE REPORT'!L33</f>
        <v>0</v>
      </c>
      <c r="M33" s="65">
        <f>'WEEKLY COMPETITIVE REPORT'!M33</f>
        <v>0</v>
      </c>
      <c r="N33" s="15" t="e">
        <f t="shared" si="3"/>
        <v>#DIV/0!</v>
      </c>
      <c r="O33" s="38">
        <f>'WEEKLY COMPETITIVE REPORT'!O33</f>
        <v>0</v>
      </c>
      <c r="P33" s="15">
        <f>'WEEKLY COMPETITIVE REPORT'!P33/Y4</f>
        <v>0</v>
      </c>
      <c r="Q33" s="15">
        <f>'WEEKLY COMPETITIVE REPORT'!Q33/Y17</f>
        <v>0</v>
      </c>
      <c r="R33" s="23">
        <f>'WEEKLY COMPETITIVE REPORT'!R33</f>
        <v>0</v>
      </c>
      <c r="S33" s="23">
        <f>'WEEKLY COMPETITIVE REPORT'!S33</f>
        <v>0</v>
      </c>
      <c r="T33" s="65">
        <f>'WEEKLY COMPETITIVE REPORT'!T33</f>
        <v>0</v>
      </c>
      <c r="U33" s="15">
        <f>'WEEKLY COMPETITIVE REPORT'!U33/Y4</f>
        <v>0</v>
      </c>
      <c r="V33" s="15" t="e">
        <f t="shared" si="4"/>
        <v>#DIV/0!</v>
      </c>
      <c r="W33" s="26">
        <f t="shared" si="5"/>
        <v>0</v>
      </c>
      <c r="X33" s="23">
        <f>'WEEKLY COMPETITIVE REPORT'!X33</f>
        <v>0</v>
      </c>
      <c r="Y33" s="57">
        <f>'WEEKLY COMPETITIVE REPORT'!Y33</f>
        <v>0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146</v>
      </c>
      <c r="I34" s="33">
        <f>SUM(I14:I33)</f>
        <v>283291.0694597575</v>
      </c>
      <c r="J34" s="32">
        <f>SUM(J14:J33)</f>
        <v>298223.64081728994</v>
      </c>
      <c r="K34" s="32">
        <f>SUM(K14:K33)</f>
        <v>43303</v>
      </c>
      <c r="L34" s="32">
        <f>SUM(L14:L33)</f>
        <v>45107</v>
      </c>
      <c r="M34" s="65">
        <f>'WEEKLY COMPETITIVE REPORT'!M34</f>
        <v>-11.755816948570455</v>
      </c>
      <c r="N34" s="33">
        <f>I34/H34</f>
        <v>1940.3497908202567</v>
      </c>
      <c r="O34" s="41">
        <f>'WEEKLY COMPETITIVE REPORT'!O34</f>
        <v>146</v>
      </c>
      <c r="P34" s="32">
        <f>SUM(P14:P33)</f>
        <v>375683.57221609703</v>
      </c>
      <c r="Q34" s="32">
        <f>SUM(Q14:Q33)</f>
        <v>406633.2649288578</v>
      </c>
      <c r="R34" s="32">
        <f>SUM(R14:R33)</f>
        <v>60522</v>
      </c>
      <c r="S34" s="32">
        <f>SUM(S14:S33)</f>
        <v>66567</v>
      </c>
      <c r="T34" s="66">
        <f>P34/Q34-100%</f>
        <v>-0.07611205324821502</v>
      </c>
      <c r="U34" s="32">
        <f>SUM(U14:U33)</f>
        <v>1989145.066626609</v>
      </c>
      <c r="V34" s="33">
        <f>P34/O34</f>
        <v>2573.175152165048</v>
      </c>
      <c r="W34" s="32">
        <f>SUM(W14:W33)</f>
        <v>2364828.6388427066</v>
      </c>
      <c r="X34" s="32">
        <f>SUM(X14:X33)</f>
        <v>411510</v>
      </c>
      <c r="Y34" s="36">
        <f>SUM(Y14:Y33)</f>
        <v>472032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2010-10-21T13:56:26Z</cp:lastPrinted>
  <dcterms:created xsi:type="dcterms:W3CDTF">1998-07-08T11:15:35Z</dcterms:created>
  <dcterms:modified xsi:type="dcterms:W3CDTF">2010-11-18T14:02:28Z</dcterms:modified>
  <cp:category/>
  <cp:version/>
  <cp:contentType/>
  <cp:contentStatus/>
</cp:coreProperties>
</file>