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9515" windowHeight="98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<sst xmlns="http://schemas.openxmlformats.org/spreadsheetml/2006/main" count="261" uniqueCount="96">
  <si>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</si>
  <si>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</si>
  <si>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</si>
  <si>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</si>
  <si>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</si>
  <si>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</si>
  <si>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</si>
  <si>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</si>
  <si>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</si>
  <si>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</si>
  <si>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</si>
  <si>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</si>
  <si>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</si>
  <si>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</si>
  <si>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</si>
  <si>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</si>
  <si>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</si>
  <si>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</si>
  <si>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</si>
  <si>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</si>
  <si>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</si>
  <si>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</si>
  <si>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</si>
  <si>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</si>
  <si>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</si>
  <si>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</si>
  <si>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</si>
  <si>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</si>
  <si>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</si>
  <si>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</si>
  <si>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</si>
  <si>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</si>
  <si>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</si>
  <si>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</si>
  <si>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</si>
  <si>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</si>
  <si>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</si>
  <si>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</si>
  <si>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</si>
  <si>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</si>
  <si>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</si>
  <si>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</si>
  <si>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 xml:space="preserve">Weekend </t>
  </si>
  <si>
    <t>INDEP</t>
  </si>
  <si>
    <t>All amounts in Euro (L.C.)</t>
  </si>
  <si>
    <t>All amounts in $ US</t>
  </si>
  <si>
    <t>WDI</t>
  </si>
  <si>
    <t>CENEX</t>
  </si>
  <si>
    <t>local title</t>
  </si>
  <si>
    <t>Cinemania</t>
  </si>
  <si>
    <t>FOX</t>
  </si>
  <si>
    <t>DOMEST</t>
  </si>
  <si>
    <t>PAR</t>
  </si>
  <si>
    <t>SONY</t>
  </si>
  <si>
    <t>KING'S SPEECH</t>
  </si>
  <si>
    <t>KRALJEV GOVOR</t>
  </si>
  <si>
    <t>Blitz</t>
  </si>
  <si>
    <t>WB</t>
  </si>
  <si>
    <t>UNI</t>
  </si>
  <si>
    <t>New</t>
  </si>
  <si>
    <t>NO STRINGS ATTACHED</t>
  </si>
  <si>
    <t>GOLA ZABAVA</t>
  </si>
  <si>
    <t>CIRKUS COLUMBIA</t>
  </si>
  <si>
    <t>HALL PASS</t>
  </si>
  <si>
    <t>TEDEN BREZ PRAVIL</t>
  </si>
  <si>
    <t>I AM NUMBER FOUR</t>
  </si>
  <si>
    <t>JAZ SEM ČETRTI</t>
  </si>
  <si>
    <t>HOP</t>
  </si>
  <si>
    <t>RIO 3D</t>
  </si>
  <si>
    <t>IN A BETTER WORLD</t>
  </si>
  <si>
    <t>BOLJŠI SVET</t>
  </si>
  <si>
    <t>THE ROOMATE</t>
  </si>
  <si>
    <t>CIMRA</t>
  </si>
  <si>
    <t>VITEZ IN SITNEŽ</t>
  </si>
  <si>
    <t>WORLD INVASION: BATTLE LOS ANGELES</t>
  </si>
  <si>
    <t>SVETOVNA INVAZIJA: BITKA LOS ANGELES</t>
  </si>
  <si>
    <t>YOUR HIGHNESS</t>
  </si>
  <si>
    <t>FAST &amp; FURIOUS 5</t>
  </si>
  <si>
    <t>HITRI IN DRZNI 5</t>
  </si>
  <si>
    <t>THOR</t>
  </si>
  <si>
    <t>LOOKING FOR ERIC</t>
  </si>
  <si>
    <t>IŠČE SE ERIC</t>
  </si>
  <si>
    <t>SOMEWHERE</t>
  </si>
  <si>
    <t>TAM NEKJE</t>
  </si>
  <si>
    <t>PRIEST</t>
  </si>
  <si>
    <t>DUHOVNIK</t>
  </si>
  <si>
    <t>RED RIDING HOOD</t>
  </si>
  <si>
    <t>RDEČA KAPICA</t>
  </si>
  <si>
    <t>13 - May</t>
  </si>
  <si>
    <t>12 - May</t>
  </si>
  <si>
    <t>15 - May</t>
  </si>
  <si>
    <t>18 - May</t>
  </si>
  <si>
    <t>BRIDEMAIDS</t>
  </si>
  <si>
    <t>DEKLIŠČINA</t>
  </si>
  <si>
    <t>LINCOLN LAWYER</t>
  </si>
  <si>
    <t>CENA RESNICE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</si>
</sst>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B2">
      <selection activeCell="P10" sqref="P1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85" t="s">
        <v>1</v>
      </c>
      <c r="D4" s="7"/>
      <c r="E4" s="9"/>
      <c r="F4" s="9"/>
      <c r="G4" s="20" t="s">
        <v>2</v>
      </c>
      <c r="H4" s="21"/>
      <c r="I4" s="21"/>
      <c r="J4" s="21"/>
      <c r="K4" s="89" t="s">
        <v>88</v>
      </c>
      <c r="L4" s="21"/>
      <c r="M4" s="88" t="s">
        <v>90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3">
        <v>0.7082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7" t="s">
        <v>89</v>
      </c>
      <c r="L5" s="8"/>
      <c r="M5" s="90" t="s">
        <v>91</v>
      </c>
      <c r="N5" s="27"/>
      <c r="O5" s="9"/>
      <c r="P5" s="9"/>
      <c r="Q5" s="9"/>
      <c r="R5" s="9"/>
      <c r="S5" s="9"/>
      <c r="T5" s="9"/>
      <c r="U5" s="30"/>
      <c r="V5" s="30"/>
      <c r="W5" s="72"/>
      <c r="X5" s="21"/>
      <c r="Y5" s="71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42</v>
      </c>
      <c r="I7" s="9"/>
      <c r="J7" s="10" t="s">
        <v>6</v>
      </c>
      <c r="K7" s="42">
        <v>20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84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84">
        <v>40679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44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48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4">
        <v>1</v>
      </c>
      <c r="B14" s="74">
        <v>1</v>
      </c>
      <c r="C14" s="4" t="s">
        <v>77</v>
      </c>
      <c r="D14" s="4" t="s">
        <v>78</v>
      </c>
      <c r="E14" s="16" t="s">
        <v>58</v>
      </c>
      <c r="F14" s="16" t="s">
        <v>35</v>
      </c>
      <c r="G14" s="38">
        <v>3</v>
      </c>
      <c r="H14" s="38">
        <v>10</v>
      </c>
      <c r="I14" s="15">
        <v>39319</v>
      </c>
      <c r="J14" s="15">
        <v>48562</v>
      </c>
      <c r="K14" s="15">
        <v>7749</v>
      </c>
      <c r="L14" s="15">
        <v>9381</v>
      </c>
      <c r="M14" s="65">
        <f>(I14/J14*100)-100</f>
        <v>-19.033400601293195</v>
      </c>
      <c r="N14" s="15">
        <f>I14/H14</f>
        <v>3931.9</v>
      </c>
      <c r="O14" s="75">
        <v>10</v>
      </c>
      <c r="P14" s="15"/>
      <c r="Q14" s="15"/>
      <c r="R14" s="15"/>
      <c r="S14" s="15"/>
      <c r="T14" s="67" t="e">
        <f>(P14/Q14*100)-100</f>
        <v>#DIV/0!</v>
      </c>
      <c r="U14" s="76"/>
      <c r="V14" s="15">
        <f>P14/O14</f>
        <v>0</v>
      </c>
      <c r="W14" s="76">
        <v>281671</v>
      </c>
      <c r="X14" s="76"/>
      <c r="Y14" s="77">
        <v>58369</v>
      </c>
    </row>
    <row r="15" spans="1:25" ht="12.75">
      <c r="A15" s="74">
        <v>2</v>
      </c>
      <c r="B15" s="74">
        <v>2</v>
      </c>
      <c r="C15" s="4" t="s">
        <v>68</v>
      </c>
      <c r="D15" s="4" t="s">
        <v>68</v>
      </c>
      <c r="E15" s="16" t="s">
        <v>50</v>
      </c>
      <c r="F15" s="16" t="s">
        <v>56</v>
      </c>
      <c r="G15" s="38">
        <v>5</v>
      </c>
      <c r="H15" s="38">
        <v>17</v>
      </c>
      <c r="I15" s="15">
        <v>26598</v>
      </c>
      <c r="J15" s="15">
        <v>16580</v>
      </c>
      <c r="K15" s="15">
        <v>5138</v>
      </c>
      <c r="L15" s="15">
        <v>3266</v>
      </c>
      <c r="M15" s="65">
        <f>(I15/J15*100)-100</f>
        <v>60.422195416164044</v>
      </c>
      <c r="N15" s="15">
        <f>I15/H15</f>
        <v>1564.5882352941176</v>
      </c>
      <c r="O15" s="39">
        <v>17</v>
      </c>
      <c r="P15" s="15"/>
      <c r="Q15" s="15"/>
      <c r="R15" s="15"/>
      <c r="S15" s="15"/>
      <c r="T15" s="67" t="e">
        <f>(P15/Q15*100)-100</f>
        <v>#DIV/0!</v>
      </c>
      <c r="U15" s="78"/>
      <c r="V15" s="15">
        <f>P15/O15</f>
        <v>0</v>
      </c>
      <c r="W15" s="78">
        <v>285464</v>
      </c>
      <c r="X15" s="78"/>
      <c r="Y15" s="79">
        <v>59504</v>
      </c>
    </row>
    <row r="16" spans="1:25" ht="12.75">
      <c r="A16" s="74">
        <v>3</v>
      </c>
      <c r="B16" s="74" t="s">
        <v>59</v>
      </c>
      <c r="C16" s="4" t="s">
        <v>92</v>
      </c>
      <c r="D16" s="4" t="s">
        <v>93</v>
      </c>
      <c r="E16" s="16" t="s">
        <v>58</v>
      </c>
      <c r="F16" s="16" t="s">
        <v>35</v>
      </c>
      <c r="G16" s="38">
        <v>1</v>
      </c>
      <c r="H16" s="38">
        <v>8</v>
      </c>
      <c r="I16" s="25">
        <v>17842</v>
      </c>
      <c r="J16" s="25"/>
      <c r="K16" s="100">
        <v>3463</v>
      </c>
      <c r="L16" s="100"/>
      <c r="M16" s="65"/>
      <c r="N16" s="15">
        <f>I16/H16</f>
        <v>2230.25</v>
      </c>
      <c r="O16" s="39"/>
      <c r="P16" s="86"/>
      <c r="Q16" s="86"/>
      <c r="R16" s="15"/>
      <c r="S16" s="15"/>
      <c r="T16" s="67"/>
      <c r="U16" s="78"/>
      <c r="V16" s="15"/>
      <c r="W16" s="78">
        <v>21185</v>
      </c>
      <c r="X16" s="80"/>
      <c r="Y16" s="79">
        <v>4214</v>
      </c>
    </row>
    <row r="17" spans="1:25" ht="12.75">
      <c r="A17" s="74">
        <v>4</v>
      </c>
      <c r="B17" s="74">
        <v>3</v>
      </c>
      <c r="C17" s="4" t="s">
        <v>79</v>
      </c>
      <c r="D17" s="4" t="s">
        <v>79</v>
      </c>
      <c r="E17" s="16" t="s">
        <v>52</v>
      </c>
      <c r="F17" s="16" t="s">
        <v>35</v>
      </c>
      <c r="G17" s="38">
        <v>3</v>
      </c>
      <c r="H17" s="38">
        <v>10</v>
      </c>
      <c r="I17" s="25">
        <v>11192</v>
      </c>
      <c r="J17" s="25">
        <v>12502</v>
      </c>
      <c r="K17" s="100">
        <v>1951</v>
      </c>
      <c r="L17" s="100">
        <v>2249</v>
      </c>
      <c r="M17" s="65">
        <f>(I17/J17*100)-100</f>
        <v>-10.47832346824508</v>
      </c>
      <c r="N17" s="15">
        <f>I17/H17</f>
        <v>1119.2</v>
      </c>
      <c r="O17" s="75">
        <v>10</v>
      </c>
      <c r="P17" s="15"/>
      <c r="Q17" s="15"/>
      <c r="R17" s="15"/>
      <c r="S17" s="15"/>
      <c r="T17" s="67" t="e">
        <f>(P17/Q17*100)-100</f>
        <v>#DIV/0!</v>
      </c>
      <c r="U17" s="78"/>
      <c r="V17" s="15">
        <f>P17/O17</f>
        <v>0</v>
      </c>
      <c r="W17" s="78">
        <v>76050</v>
      </c>
      <c r="X17" s="80"/>
      <c r="Y17" s="79">
        <v>14142</v>
      </c>
    </row>
    <row r="18" spans="1:25" ht="13.5" customHeight="1">
      <c r="A18" s="74">
        <v>5</v>
      </c>
      <c r="B18" s="74">
        <v>4</v>
      </c>
      <c r="C18" s="4" t="s">
        <v>84</v>
      </c>
      <c r="D18" s="4" t="s">
        <v>85</v>
      </c>
      <c r="E18" s="16" t="s">
        <v>53</v>
      </c>
      <c r="F18" s="16" t="s">
        <v>41</v>
      </c>
      <c r="G18" s="38">
        <v>2</v>
      </c>
      <c r="H18" s="38">
        <v>13</v>
      </c>
      <c r="I18" s="25">
        <v>9505</v>
      </c>
      <c r="J18" s="25">
        <v>10475</v>
      </c>
      <c r="K18" s="23">
        <v>1669</v>
      </c>
      <c r="L18" s="23">
        <v>1928</v>
      </c>
      <c r="M18" s="65">
        <f>(I18/J18*100)-100</f>
        <v>-9.260143198090688</v>
      </c>
      <c r="N18" s="15">
        <f>I18/H18</f>
        <v>731.1538461538462</v>
      </c>
      <c r="O18" s="75">
        <v>13</v>
      </c>
      <c r="P18" s="15"/>
      <c r="Q18" s="15"/>
      <c r="R18" s="15"/>
      <c r="S18" s="15"/>
      <c r="T18" s="67" t="e">
        <f>(P18/Q18*100)-100</f>
        <v>#DIV/0!</v>
      </c>
      <c r="U18" s="93"/>
      <c r="V18" s="15">
        <f>P18/O18</f>
        <v>0</v>
      </c>
      <c r="W18" s="78">
        <v>24170</v>
      </c>
      <c r="X18" s="96"/>
      <c r="Y18" s="79">
        <v>4617</v>
      </c>
    </row>
    <row r="19" spans="1:25" ht="12.75">
      <c r="A19" s="74">
        <v>6</v>
      </c>
      <c r="B19" s="74">
        <v>5</v>
      </c>
      <c r="C19" s="4" t="s">
        <v>86</v>
      </c>
      <c r="D19" s="4" t="s">
        <v>87</v>
      </c>
      <c r="E19" s="16" t="s">
        <v>57</v>
      </c>
      <c r="F19" s="16" t="s">
        <v>56</v>
      </c>
      <c r="G19" s="38">
        <v>2</v>
      </c>
      <c r="H19" s="38">
        <v>6</v>
      </c>
      <c r="I19" s="25">
        <v>6000</v>
      </c>
      <c r="J19" s="25">
        <v>8065</v>
      </c>
      <c r="K19" s="15">
        <v>1225</v>
      </c>
      <c r="L19" s="15">
        <v>1640</v>
      </c>
      <c r="M19" s="65">
        <f>(I19/J19*100)-100</f>
        <v>-25.60446373217607</v>
      </c>
      <c r="N19" s="15">
        <f>I19/H19</f>
        <v>1000</v>
      </c>
      <c r="O19" s="39">
        <v>6</v>
      </c>
      <c r="P19" s="15"/>
      <c r="Q19" s="15"/>
      <c r="R19" s="15"/>
      <c r="S19" s="15"/>
      <c r="T19" s="67" t="e">
        <f>(P19/Q19*100)-100</f>
        <v>#DIV/0!</v>
      </c>
      <c r="U19" s="78"/>
      <c r="V19" s="15">
        <f>P19/O19</f>
        <v>0</v>
      </c>
      <c r="W19" s="78">
        <v>19005</v>
      </c>
      <c r="X19" s="80"/>
      <c r="Y19" s="79">
        <v>4158</v>
      </c>
    </row>
    <row r="20" spans="1:25" ht="12.75">
      <c r="A20" s="74">
        <v>7</v>
      </c>
      <c r="B20" s="74">
        <v>8</v>
      </c>
      <c r="C20" s="4" t="s">
        <v>67</v>
      </c>
      <c r="D20" s="4" t="s">
        <v>67</v>
      </c>
      <c r="E20" s="16" t="s">
        <v>58</v>
      </c>
      <c r="F20" s="16" t="s">
        <v>35</v>
      </c>
      <c r="G20" s="38">
        <v>6</v>
      </c>
      <c r="H20" s="38">
        <v>10</v>
      </c>
      <c r="I20" s="95">
        <v>4422</v>
      </c>
      <c r="J20" s="95">
        <v>2659</v>
      </c>
      <c r="K20" s="103">
        <v>1070</v>
      </c>
      <c r="L20" s="103">
        <v>633</v>
      </c>
      <c r="M20" s="65">
        <f>(I20/J20*100)-100</f>
        <v>66.30312147423842</v>
      </c>
      <c r="N20" s="15">
        <f>I20/H20</f>
        <v>442.2</v>
      </c>
      <c r="O20" s="75">
        <v>10</v>
      </c>
      <c r="P20" s="15"/>
      <c r="Q20" s="15"/>
      <c r="R20" s="15"/>
      <c r="S20" s="15"/>
      <c r="T20" s="67" t="e">
        <f>(P20/Q20*100)-100</f>
        <v>#DIV/0!</v>
      </c>
      <c r="U20" s="78"/>
      <c r="V20" s="15">
        <f>P20/O20</f>
        <v>0</v>
      </c>
      <c r="W20" s="78">
        <v>119485</v>
      </c>
      <c r="X20" s="94"/>
      <c r="Y20" s="79">
        <v>28029</v>
      </c>
    </row>
    <row r="21" spans="1:25" ht="12.75">
      <c r="A21" s="74">
        <v>8</v>
      </c>
      <c r="B21" s="74">
        <v>9</v>
      </c>
      <c r="C21" s="4" t="s">
        <v>76</v>
      </c>
      <c r="D21" s="4" t="s">
        <v>73</v>
      </c>
      <c r="E21" s="16" t="s">
        <v>43</v>
      </c>
      <c r="F21" s="16" t="s">
        <v>35</v>
      </c>
      <c r="G21" s="38">
        <v>4</v>
      </c>
      <c r="H21" s="38">
        <v>6</v>
      </c>
      <c r="I21" s="15">
        <v>3474</v>
      </c>
      <c r="J21" s="15">
        <v>2659</v>
      </c>
      <c r="K21" s="15">
        <v>721</v>
      </c>
      <c r="L21" s="15">
        <v>633</v>
      </c>
      <c r="M21" s="65">
        <f>(I21/J21*100)-100</f>
        <v>30.65062053403537</v>
      </c>
      <c r="N21" s="15">
        <f>I21/H21</f>
        <v>579</v>
      </c>
      <c r="O21" s="75">
        <v>6</v>
      </c>
      <c r="P21" s="15"/>
      <c r="Q21" s="15"/>
      <c r="R21" s="15"/>
      <c r="S21" s="15"/>
      <c r="T21" s="67" t="e">
        <f>(P21/Q21*100)-100</f>
        <v>#DIV/0!</v>
      </c>
      <c r="U21" s="78"/>
      <c r="V21" s="15">
        <f>P21/O21</f>
        <v>0</v>
      </c>
      <c r="W21" s="78">
        <v>41488</v>
      </c>
      <c r="X21" s="80"/>
      <c r="Y21" s="79">
        <v>9350</v>
      </c>
    </row>
    <row r="22" spans="1:25" ht="12.75">
      <c r="A22" s="74">
        <v>9</v>
      </c>
      <c r="B22" s="74" t="s">
        <v>59</v>
      </c>
      <c r="C22" s="4" t="s">
        <v>94</v>
      </c>
      <c r="D22" s="4" t="s">
        <v>95</v>
      </c>
      <c r="E22" s="16" t="s">
        <v>43</v>
      </c>
      <c r="F22" s="16" t="s">
        <v>56</v>
      </c>
      <c r="G22" s="38">
        <v>1</v>
      </c>
      <c r="H22" s="38">
        <v>3</v>
      </c>
      <c r="I22" s="15">
        <v>3289</v>
      </c>
      <c r="J22" s="15"/>
      <c r="K22" s="15">
        <v>659</v>
      </c>
      <c r="L22" s="15"/>
      <c r="M22" s="65"/>
      <c r="N22" s="15">
        <f>I22/H22</f>
        <v>1096.3333333333333</v>
      </c>
      <c r="O22" s="75">
        <v>3</v>
      </c>
      <c r="P22" s="15"/>
      <c r="Q22" s="15"/>
      <c r="R22" s="15"/>
      <c r="S22" s="15"/>
      <c r="T22" s="67"/>
      <c r="U22" s="78"/>
      <c r="V22" s="15">
        <f>P22/O22</f>
        <v>0</v>
      </c>
      <c r="W22" s="78">
        <v>4129</v>
      </c>
      <c r="X22" s="80"/>
      <c r="Y22" s="79">
        <v>822</v>
      </c>
    </row>
    <row r="23" spans="1:25" ht="12.75">
      <c r="A23" s="74">
        <v>10</v>
      </c>
      <c r="B23" s="74">
        <v>7</v>
      </c>
      <c r="C23" s="4" t="s">
        <v>60</v>
      </c>
      <c r="D23" s="4" t="s">
        <v>61</v>
      </c>
      <c r="E23" s="16" t="s">
        <v>52</v>
      </c>
      <c r="F23" s="16" t="s">
        <v>35</v>
      </c>
      <c r="G23" s="38">
        <v>7</v>
      </c>
      <c r="H23" s="38">
        <v>9</v>
      </c>
      <c r="I23" s="15">
        <v>2873</v>
      </c>
      <c r="J23" s="15">
        <v>3584</v>
      </c>
      <c r="K23" s="15">
        <v>577</v>
      </c>
      <c r="L23" s="15">
        <v>753</v>
      </c>
      <c r="M23" s="65">
        <f>(I23/J23*100)-100</f>
        <v>-19.83816964285714</v>
      </c>
      <c r="N23" s="15">
        <f>I23/H23</f>
        <v>319.22222222222223</v>
      </c>
      <c r="O23" s="39">
        <v>9</v>
      </c>
      <c r="P23" s="15"/>
      <c r="Q23" s="15"/>
      <c r="R23" s="15"/>
      <c r="S23" s="15"/>
      <c r="T23" s="67" t="e">
        <f>(P23/Q23*100)-100</f>
        <v>#DIV/0!</v>
      </c>
      <c r="U23" s="25"/>
      <c r="V23" s="15">
        <f>P23/O23</f>
        <v>0</v>
      </c>
      <c r="W23" s="78">
        <v>134907</v>
      </c>
      <c r="X23" s="80"/>
      <c r="Y23" s="79">
        <v>30452</v>
      </c>
    </row>
    <row r="24" spans="1:25" ht="12.75">
      <c r="A24" s="74">
        <v>11</v>
      </c>
      <c r="B24" s="74">
        <v>6</v>
      </c>
      <c r="C24" s="4" t="s">
        <v>63</v>
      </c>
      <c r="D24" s="4" t="s">
        <v>64</v>
      </c>
      <c r="E24" s="16" t="s">
        <v>57</v>
      </c>
      <c r="F24" s="16" t="s">
        <v>56</v>
      </c>
      <c r="G24" s="38">
        <v>6</v>
      </c>
      <c r="H24" s="38">
        <v>9</v>
      </c>
      <c r="I24" s="25">
        <v>2372</v>
      </c>
      <c r="J24" s="25">
        <v>5088</v>
      </c>
      <c r="K24" s="95">
        <v>489</v>
      </c>
      <c r="L24" s="95">
        <v>1041</v>
      </c>
      <c r="M24" s="65">
        <f>(I24/J24*100)-100</f>
        <v>-53.38050314465409</v>
      </c>
      <c r="N24" s="15">
        <f>I24/H24</f>
        <v>263.55555555555554</v>
      </c>
      <c r="O24" s="38">
        <v>9</v>
      </c>
      <c r="P24" s="98"/>
      <c r="Q24" s="98"/>
      <c r="R24" s="23"/>
      <c r="S24" s="23"/>
      <c r="T24" s="67" t="e">
        <f>(P24/Q24*100)-100</f>
        <v>#DIV/0!</v>
      </c>
      <c r="U24" s="78"/>
      <c r="V24" s="15">
        <f>P24/O24</f>
        <v>0</v>
      </c>
      <c r="W24" s="78">
        <v>92522</v>
      </c>
      <c r="X24" s="26"/>
      <c r="Y24" s="79">
        <v>20967</v>
      </c>
    </row>
    <row r="25" spans="1:25" ht="12.75" customHeight="1">
      <c r="A25" s="74">
        <v>12</v>
      </c>
      <c r="B25" s="74">
        <v>11</v>
      </c>
      <c r="C25" s="91" t="s">
        <v>74</v>
      </c>
      <c r="D25" s="91" t="s">
        <v>75</v>
      </c>
      <c r="E25" s="16" t="s">
        <v>53</v>
      </c>
      <c r="F25" s="16" t="s">
        <v>41</v>
      </c>
      <c r="G25" s="38">
        <v>4</v>
      </c>
      <c r="H25" s="38">
        <v>4</v>
      </c>
      <c r="I25" s="25">
        <v>1630</v>
      </c>
      <c r="J25" s="25">
        <v>1341</v>
      </c>
      <c r="K25" s="15">
        <v>319</v>
      </c>
      <c r="L25" s="15">
        <v>272</v>
      </c>
      <c r="M25" s="65">
        <f>(I25/J25*100)-100</f>
        <v>21.551081282624907</v>
      </c>
      <c r="N25" s="15">
        <f>I25/H25</f>
        <v>407.5</v>
      </c>
      <c r="O25" s="75">
        <v>4</v>
      </c>
      <c r="P25" s="86"/>
      <c r="Q25" s="86"/>
      <c r="R25" s="86"/>
      <c r="S25" s="86"/>
      <c r="T25" s="67" t="e">
        <f>(P25/Q25*100)-100</f>
        <v>#DIV/0!</v>
      </c>
      <c r="U25" s="78"/>
      <c r="V25" s="15">
        <f>P25/O25</f>
        <v>0</v>
      </c>
      <c r="W25" s="78">
        <v>25149</v>
      </c>
      <c r="X25" s="94"/>
      <c r="Y25" s="79">
        <v>5587</v>
      </c>
    </row>
    <row r="26" spans="1:25" ht="12.75" customHeight="1">
      <c r="A26" s="74">
        <v>13</v>
      </c>
      <c r="B26" s="74">
        <v>12</v>
      </c>
      <c r="C26" s="4" t="s">
        <v>71</v>
      </c>
      <c r="D26" s="4" t="s">
        <v>72</v>
      </c>
      <c r="E26" s="16" t="s">
        <v>53</v>
      </c>
      <c r="F26" s="16" t="s">
        <v>41</v>
      </c>
      <c r="G26" s="38">
        <v>5</v>
      </c>
      <c r="H26" s="38">
        <v>4</v>
      </c>
      <c r="I26" s="25">
        <v>1305</v>
      </c>
      <c r="J26" s="25">
        <v>1296</v>
      </c>
      <c r="K26" s="78">
        <v>268</v>
      </c>
      <c r="L26" s="78">
        <v>266</v>
      </c>
      <c r="M26" s="65">
        <f>(I26/J26*100)-100</f>
        <v>0.6944444444444429</v>
      </c>
      <c r="N26" s="15">
        <f>I26/H26</f>
        <v>326.25</v>
      </c>
      <c r="O26" s="75">
        <v>4</v>
      </c>
      <c r="P26" s="86"/>
      <c r="Q26" s="15"/>
      <c r="R26" s="86"/>
      <c r="S26" s="15"/>
      <c r="T26" s="67" t="e">
        <f>(P26/Q26*100)-100</f>
        <v>#DIV/0!</v>
      </c>
      <c r="U26" s="78"/>
      <c r="V26" s="15">
        <f>P26/O26</f>
        <v>0</v>
      </c>
      <c r="W26" s="78">
        <v>21216</v>
      </c>
      <c r="X26" s="80"/>
      <c r="Y26" s="79">
        <v>4851</v>
      </c>
    </row>
    <row r="27" spans="1:25" ht="12.75">
      <c r="A27" s="74">
        <v>14</v>
      </c>
      <c r="B27" s="74">
        <v>10</v>
      </c>
      <c r="C27" s="4" t="s">
        <v>54</v>
      </c>
      <c r="D27" s="4" t="s">
        <v>55</v>
      </c>
      <c r="E27" s="16" t="s">
        <v>43</v>
      </c>
      <c r="F27" s="16" t="s">
        <v>49</v>
      </c>
      <c r="G27" s="38">
        <v>15</v>
      </c>
      <c r="H27" s="38">
        <v>6</v>
      </c>
      <c r="I27" s="15">
        <v>805</v>
      </c>
      <c r="J27" s="15">
        <v>2404</v>
      </c>
      <c r="K27" s="15">
        <v>262</v>
      </c>
      <c r="L27" s="15">
        <v>504</v>
      </c>
      <c r="M27" s="65">
        <f>(I27/J27*100)-100</f>
        <v>-66.51414309484193</v>
      </c>
      <c r="N27" s="15">
        <f>I27/H27</f>
        <v>134.16666666666666</v>
      </c>
      <c r="O27" s="75">
        <v>6</v>
      </c>
      <c r="P27" s="15"/>
      <c r="Q27" s="15"/>
      <c r="R27" s="15"/>
      <c r="S27" s="15"/>
      <c r="T27" s="67" t="e">
        <f>(P27/Q27*100)-100</f>
        <v>#DIV/0!</v>
      </c>
      <c r="U27" s="78"/>
      <c r="V27" s="15">
        <f>P27/O27</f>
        <v>0</v>
      </c>
      <c r="W27" s="78">
        <v>217183</v>
      </c>
      <c r="X27" s="94"/>
      <c r="Y27" s="79">
        <v>47948</v>
      </c>
    </row>
    <row r="28" spans="1:25" ht="12.75">
      <c r="A28" s="74">
        <v>15</v>
      </c>
      <c r="B28" s="74">
        <v>13</v>
      </c>
      <c r="C28" s="4" t="s">
        <v>80</v>
      </c>
      <c r="D28" s="4" t="s">
        <v>81</v>
      </c>
      <c r="E28" s="16" t="s">
        <v>43</v>
      </c>
      <c r="F28" s="16" t="s">
        <v>49</v>
      </c>
      <c r="G28" s="38">
        <v>3</v>
      </c>
      <c r="H28" s="38">
        <v>1</v>
      </c>
      <c r="I28" s="25">
        <v>483</v>
      </c>
      <c r="J28" s="25">
        <v>727</v>
      </c>
      <c r="K28" s="25">
        <v>103</v>
      </c>
      <c r="L28" s="25">
        <v>155</v>
      </c>
      <c r="M28" s="65">
        <f>(I28/J28*100)-100</f>
        <v>-33.56258596973866</v>
      </c>
      <c r="N28" s="15">
        <f>I28/H28</f>
        <v>483</v>
      </c>
      <c r="O28" s="75">
        <v>1</v>
      </c>
      <c r="P28" s="15"/>
      <c r="Q28" s="15"/>
      <c r="R28" s="15"/>
      <c r="S28" s="15"/>
      <c r="T28" s="67" t="e">
        <f>(P28/Q28*100)-100</f>
        <v>#DIV/0!</v>
      </c>
      <c r="U28" s="78"/>
      <c r="V28" s="15">
        <f>P28/O28</f>
        <v>0</v>
      </c>
      <c r="W28" s="78">
        <v>3144</v>
      </c>
      <c r="X28" s="78"/>
      <c r="Y28" s="79">
        <v>808</v>
      </c>
    </row>
    <row r="29" spans="1:25" ht="12.75">
      <c r="A29" s="74">
        <v>16</v>
      </c>
      <c r="B29" s="74">
        <v>17</v>
      </c>
      <c r="C29" s="4" t="s">
        <v>82</v>
      </c>
      <c r="D29" s="4" t="s">
        <v>83</v>
      </c>
      <c r="E29" s="16" t="s">
        <v>43</v>
      </c>
      <c r="F29" s="16" t="s">
        <v>49</v>
      </c>
      <c r="G29" s="38">
        <v>3</v>
      </c>
      <c r="H29" s="38">
        <v>1</v>
      </c>
      <c r="I29" s="15">
        <v>452</v>
      </c>
      <c r="J29" s="15">
        <v>445</v>
      </c>
      <c r="K29" s="25">
        <v>86</v>
      </c>
      <c r="L29" s="25">
        <v>87</v>
      </c>
      <c r="M29" s="65">
        <f>(I29/J29*100)-100</f>
        <v>1.5730337078651644</v>
      </c>
      <c r="N29" s="15">
        <f>I29/H29</f>
        <v>452</v>
      </c>
      <c r="O29" s="75">
        <v>1</v>
      </c>
      <c r="P29" s="15"/>
      <c r="Q29" s="15"/>
      <c r="R29" s="15"/>
      <c r="S29" s="15"/>
      <c r="T29" s="67" t="e">
        <f>(P29/Q29*100)-100</f>
        <v>#DIV/0!</v>
      </c>
      <c r="U29" s="78"/>
      <c r="V29" s="15">
        <f>P29/O29</f>
        <v>0</v>
      </c>
      <c r="W29" s="78">
        <v>8689</v>
      </c>
      <c r="X29" s="80"/>
      <c r="Y29" s="79">
        <v>1927</v>
      </c>
    </row>
    <row r="30" spans="1:25" ht="12.75">
      <c r="A30" s="74">
        <v>17</v>
      </c>
      <c r="B30" s="74">
        <v>16</v>
      </c>
      <c r="C30" s="4" t="s">
        <v>69</v>
      </c>
      <c r="D30" s="4" t="s">
        <v>70</v>
      </c>
      <c r="E30" s="16" t="s">
        <v>43</v>
      </c>
      <c r="F30" s="16" t="s">
        <v>49</v>
      </c>
      <c r="G30" s="38">
        <v>5</v>
      </c>
      <c r="H30" s="38">
        <v>1</v>
      </c>
      <c r="I30" s="25">
        <v>289</v>
      </c>
      <c r="J30" s="25">
        <v>483</v>
      </c>
      <c r="K30" s="25">
        <v>85</v>
      </c>
      <c r="L30" s="25">
        <v>93</v>
      </c>
      <c r="M30" s="65">
        <f>(I30/J30*100)-100</f>
        <v>-40.1656314699793</v>
      </c>
      <c r="N30" s="15">
        <f>I30/H30</f>
        <v>289</v>
      </c>
      <c r="O30" s="75">
        <v>1</v>
      </c>
      <c r="P30" s="86"/>
      <c r="Q30" s="86"/>
      <c r="R30" s="15"/>
      <c r="S30" s="15"/>
      <c r="T30" s="67" t="e">
        <f>(P30/Q30*100)-100</f>
        <v>#DIV/0!</v>
      </c>
      <c r="U30" s="78"/>
      <c r="V30" s="15">
        <f>P30/O30</f>
        <v>0</v>
      </c>
      <c r="W30" s="78">
        <v>8635</v>
      </c>
      <c r="X30" s="78"/>
      <c r="Y30" s="79">
        <v>1744</v>
      </c>
    </row>
    <row r="31" spans="1:25" ht="12.75">
      <c r="A31" s="74">
        <v>18</v>
      </c>
      <c r="B31" s="74">
        <v>15</v>
      </c>
      <c r="C31" s="4" t="s">
        <v>65</v>
      </c>
      <c r="D31" s="4" t="s">
        <v>66</v>
      </c>
      <c r="E31" s="16" t="s">
        <v>46</v>
      </c>
      <c r="F31" s="16" t="s">
        <v>47</v>
      </c>
      <c r="G31" s="38">
        <v>6</v>
      </c>
      <c r="H31" s="38">
        <v>6</v>
      </c>
      <c r="I31" s="15">
        <v>223</v>
      </c>
      <c r="J31" s="15">
        <v>567</v>
      </c>
      <c r="K31" s="15">
        <v>51</v>
      </c>
      <c r="L31" s="15">
        <v>120</v>
      </c>
      <c r="M31" s="65">
        <f>(I31/J31*100)-100</f>
        <v>-60.67019400352734</v>
      </c>
      <c r="N31" s="15">
        <f>I31/H31</f>
        <v>37.166666666666664</v>
      </c>
      <c r="O31" s="39">
        <v>6</v>
      </c>
      <c r="P31" s="15"/>
      <c r="Q31" s="15"/>
      <c r="R31" s="15"/>
      <c r="S31" s="15"/>
      <c r="T31" s="67" t="e">
        <f>(P31/Q31*100)-100</f>
        <v>#DIV/0!</v>
      </c>
      <c r="U31" s="92"/>
      <c r="V31" s="15">
        <f>P31/O31</f>
        <v>0</v>
      </c>
      <c r="W31" s="78">
        <v>19664</v>
      </c>
      <c r="X31" s="93"/>
      <c r="Y31" s="79">
        <v>4260</v>
      </c>
    </row>
    <row r="32" spans="1:25" ht="12.75">
      <c r="A32" s="74">
        <v>19</v>
      </c>
      <c r="B32" s="74">
        <v>20</v>
      </c>
      <c r="C32" s="4" t="s">
        <v>62</v>
      </c>
      <c r="D32" s="4" t="s">
        <v>62</v>
      </c>
      <c r="E32" s="16" t="s">
        <v>51</v>
      </c>
      <c r="F32" s="16" t="s">
        <v>49</v>
      </c>
      <c r="G32" s="38">
        <v>7</v>
      </c>
      <c r="H32" s="38">
        <v>4</v>
      </c>
      <c r="I32" s="25">
        <v>183</v>
      </c>
      <c r="J32" s="25">
        <v>333</v>
      </c>
      <c r="K32" s="101">
        <v>38</v>
      </c>
      <c r="L32" s="101">
        <v>72</v>
      </c>
      <c r="M32" s="65">
        <f>(I32/J32*100)-100</f>
        <v>-45.04504504504504</v>
      </c>
      <c r="N32" s="15">
        <f>I32/H32</f>
        <v>45.75</v>
      </c>
      <c r="O32" s="75">
        <v>4</v>
      </c>
      <c r="P32" s="15"/>
      <c r="Q32" s="15"/>
      <c r="R32" s="15"/>
      <c r="S32" s="15"/>
      <c r="T32" s="67" t="e">
        <f>(P32/Q32*100)-100</f>
        <v>#DIV/0!</v>
      </c>
      <c r="U32" s="92"/>
      <c r="V32" s="15">
        <f>P32/O32</f>
        <v>0</v>
      </c>
      <c r="W32" s="78">
        <v>13755</v>
      </c>
      <c r="X32" s="78"/>
      <c r="Y32" s="79">
        <v>3150</v>
      </c>
    </row>
    <row r="33" spans="1:25" ht="13.5" thickBot="1">
      <c r="A33" s="74">
        <v>20</v>
      </c>
      <c r="B33" s="74"/>
      <c r="C33" s="4"/>
      <c r="D33" s="4"/>
      <c r="E33" s="16"/>
      <c r="F33" s="16"/>
      <c r="G33" s="38"/>
      <c r="H33" s="38"/>
      <c r="I33" s="15"/>
      <c r="J33" s="15"/>
      <c r="K33" s="100"/>
      <c r="L33" s="100"/>
      <c r="M33" s="65"/>
      <c r="N33" s="15"/>
      <c r="O33" s="97"/>
      <c r="P33" s="104"/>
      <c r="Q33" s="104"/>
      <c r="R33" s="99"/>
      <c r="S33" s="99"/>
      <c r="T33" s="67"/>
      <c r="U33" s="102"/>
      <c r="V33" s="15"/>
      <c r="W33" s="78"/>
      <c r="X33" s="105"/>
      <c r="Y33" s="79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128</v>
      </c>
      <c r="I34" s="32">
        <f>SUM(I14:I33)</f>
        <v>132256</v>
      </c>
      <c r="J34" s="32">
        <v>163652</v>
      </c>
      <c r="K34" s="32">
        <f>SUM(K14:K33)</f>
        <v>25923</v>
      </c>
      <c r="L34" s="32">
        <v>32864</v>
      </c>
      <c r="M34" s="70">
        <f>(I34/J34*100)-100</f>
        <v>-19.184611248258506</v>
      </c>
      <c r="N34" s="33">
        <f>I34/H34</f>
        <v>1033.25</v>
      </c>
      <c r="O34" s="35">
        <f>SUM(O14:O33)</f>
        <v>120</v>
      </c>
      <c r="P34" s="32">
        <f>SUM(P14:P33)</f>
        <v>0</v>
      </c>
      <c r="Q34" s="32"/>
      <c r="R34" s="32">
        <f>SUM(R14:R33)</f>
        <v>0</v>
      </c>
      <c r="S34" s="32"/>
      <c r="T34" s="70" t="e">
        <f>(P34/Q34*100)-100</f>
        <v>#DIV/0!</v>
      </c>
      <c r="U34" s="81">
        <f>SUM(U14:U33)</f>
        <v>0</v>
      </c>
      <c r="V34" s="33">
        <f>P34/O34</f>
        <v>0</v>
      </c>
      <c r="W34" s="83">
        <f>SUM(W14:W33)</f>
        <v>1417511</v>
      </c>
      <c r="X34" s="82">
        <f>SUM(X14:X33)</f>
        <v>0</v>
      </c>
      <c r="Y34" s="36">
        <f>SUM(Y14:Y33)</f>
        <v>304899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13 - May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REPORT'!Y4</f>
        <v>0.7082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REPORT'!K5</f>
        <v>12 - May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20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40679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45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FAST &amp; FURIOUS 5</v>
      </c>
      <c r="D14" s="4" t="str">
        <f>'WEEKLY COMPETITIVE REPORT'!E14</f>
        <v>UNI</v>
      </c>
      <c r="E14" s="4" t="str">
        <f>'WEEKLY COMPETITIVE REPORT'!F14</f>
        <v>Karantanija</v>
      </c>
      <c r="F14" s="38">
        <f>'WEEKLY COMPETITIVE REPORT'!G14</f>
        <v>3</v>
      </c>
      <c r="G14" s="38">
        <f>'WEEKLY COMPETITIVE REPORT'!H14</f>
        <v>10</v>
      </c>
      <c r="H14" s="15">
        <f>'WEEKLY COMPETITIVE REPORT'!I14/X4</f>
        <v>55519.62722394803</v>
      </c>
      <c r="I14" s="15">
        <f>'WEEKLY COMPETITIVE REPORT'!J14/X4</f>
        <v>68571.0251341429</v>
      </c>
      <c r="J14" s="23">
        <f>'WEEKLY COMPETITIVE REPORT'!K14</f>
        <v>7749</v>
      </c>
      <c r="K14" s="23">
        <f>'WEEKLY COMPETITIVE REPORT'!L14</f>
        <v>9381</v>
      </c>
      <c r="L14" s="65">
        <f>'WEEKLY COMPETITIVE REPORT'!M14</f>
        <v>-19.033400601293195</v>
      </c>
      <c r="M14" s="15">
        <f aca="true" t="shared" si="0" ref="M14:M20">H14/G14</f>
        <v>5551.962722394803</v>
      </c>
      <c r="N14" s="38">
        <f>'WEEKLY COMPETITIVE REPORT'!O14</f>
        <v>10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 t="e">
        <f>'WEEKLY COMPETITIVE REPORT'!T14</f>
        <v>#DIV/0!</v>
      </c>
      <c r="T14" s="15">
        <f>'WEEKLY COMPETITIVE REPORT'!U14/X4</f>
        <v>0</v>
      </c>
      <c r="U14" s="15">
        <f aca="true" t="shared" si="1" ref="U14:U20">O14/N14</f>
        <v>0</v>
      </c>
      <c r="V14" s="26">
        <f>'WEEKLY COMPETITIVE REPORT'!W14/X4</f>
        <v>397728.04292572715</v>
      </c>
      <c r="W14" s="23">
        <f>'WEEKLY COMPETITIVE REPORT'!X14</f>
        <v>0</v>
      </c>
      <c r="X14" s="57">
        <f>'WEEKLY COMPETITIVE REPORT'!Y14</f>
        <v>58369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RIO 3D</v>
      </c>
      <c r="D15" s="4" t="str">
        <f>'WEEKLY COMPETITIVE REPORT'!E15</f>
        <v>FOX</v>
      </c>
      <c r="E15" s="4" t="str">
        <f>'WEEKLY COMPETITIVE REPORT'!F15</f>
        <v>Blitz</v>
      </c>
      <c r="F15" s="38">
        <f>'WEEKLY COMPETITIVE REPORT'!G15</f>
        <v>5</v>
      </c>
      <c r="G15" s="38">
        <f>'WEEKLY COMPETITIVE REPORT'!H15</f>
        <v>17</v>
      </c>
      <c r="H15" s="15">
        <f>'WEEKLY COMPETITIVE REPORT'!I15/X4</f>
        <v>37557.18723524428</v>
      </c>
      <c r="I15" s="15">
        <f>'WEEKLY COMPETITIVE REPORT'!J15/X4</f>
        <v>23411.465687658852</v>
      </c>
      <c r="J15" s="23">
        <f>'WEEKLY COMPETITIVE REPORT'!K15</f>
        <v>5138</v>
      </c>
      <c r="K15" s="23">
        <f>'WEEKLY COMPETITIVE REPORT'!L15</f>
        <v>3266</v>
      </c>
      <c r="L15" s="65">
        <f>'WEEKLY COMPETITIVE REPORT'!M15</f>
        <v>60.422195416164044</v>
      </c>
      <c r="M15" s="15">
        <f t="shared" si="0"/>
        <v>2209.246307955546</v>
      </c>
      <c r="N15" s="38">
        <f>'WEEKLY COMPETITIVE REPORT'!O15</f>
        <v>17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>
        <f t="shared" si="1"/>
        <v>0</v>
      </c>
      <c r="V15" s="26">
        <f>'WEEKLY COMPETITIVE REPORT'!W15/X4</f>
        <v>403083.8746116916</v>
      </c>
      <c r="W15" s="23">
        <f>'WEEKLY COMPETITIVE REPORT'!X15</f>
        <v>0</v>
      </c>
      <c r="X15" s="57">
        <f>'WEEKLY COMPETITIVE REPORT'!Y15</f>
        <v>59504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BRIDEMAIDS</v>
      </c>
      <c r="D16" s="4" t="str">
        <f>'WEEKLY COMPETITIVE REPORT'!E16</f>
        <v>UNI</v>
      </c>
      <c r="E16" s="4" t="str">
        <f>'WEEKLY COMPETITIVE REPORT'!F16</f>
        <v>Karantanija</v>
      </c>
      <c r="F16" s="38">
        <f>'WEEKLY COMPETITIVE REPORT'!G16</f>
        <v>1</v>
      </c>
      <c r="G16" s="38">
        <f>'WEEKLY COMPETITIVE REPORT'!H16</f>
        <v>8</v>
      </c>
      <c r="H16" s="15">
        <f>'WEEKLY COMPETITIVE REPORT'!I16/X4</f>
        <v>25193.448178480652</v>
      </c>
      <c r="I16" s="15">
        <f>'WEEKLY COMPETITIVE REPORT'!J16/X4</f>
        <v>0</v>
      </c>
      <c r="J16" s="23">
        <f>'WEEKLY COMPETITIVE REPORT'!K16</f>
        <v>3463</v>
      </c>
      <c r="K16" s="23">
        <f>'WEEKLY COMPETITIVE REPORT'!L16</f>
        <v>0</v>
      </c>
      <c r="L16" s="65">
        <f>'WEEKLY COMPETITIVE REPORT'!M16</f>
        <v>0</v>
      </c>
      <c r="M16" s="15">
        <f t="shared" si="0"/>
        <v>3149.1810223100815</v>
      </c>
      <c r="N16" s="38">
        <f>'WEEKLY COMPETITIVE REPORT'!O16</f>
        <v>0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>
        <f>'WEEKLY COMPETITIVE REPORT'!T16</f>
        <v>0</v>
      </c>
      <c r="T16" s="15">
        <f>'WEEKLY COMPETITIVE REPORT'!U16/X4</f>
        <v>0</v>
      </c>
      <c r="U16" s="15" t="e">
        <f t="shared" si="1"/>
        <v>#DIV/0!</v>
      </c>
      <c r="V16" s="26">
        <f>'WEEKLY COMPETITIVE REPORT'!W16/X4</f>
        <v>29913.866139508613</v>
      </c>
      <c r="W16" s="23">
        <f>'WEEKLY COMPETITIVE REPORT'!X16</f>
        <v>0</v>
      </c>
      <c r="X16" s="57">
        <f>'WEEKLY COMPETITIVE REPORT'!Y16</f>
        <v>4214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THOR</v>
      </c>
      <c r="D17" s="4" t="str">
        <f>'WEEKLY COMPETITIVE REPORT'!E17</f>
        <v>PAR</v>
      </c>
      <c r="E17" s="4" t="str">
        <f>'WEEKLY COMPETITIVE REPORT'!F17</f>
        <v>Karantanija</v>
      </c>
      <c r="F17" s="38">
        <f>'WEEKLY COMPETITIVE REPORT'!G17</f>
        <v>3</v>
      </c>
      <c r="G17" s="38">
        <f>'WEEKLY COMPETITIVE REPORT'!H17</f>
        <v>10</v>
      </c>
      <c r="H17" s="15">
        <f>'WEEKLY COMPETITIVE REPORT'!I17/X4</f>
        <v>15803.445354419655</v>
      </c>
      <c r="I17" s="15">
        <f>'WEEKLY COMPETITIVE REPORT'!J17/X4</f>
        <v>17653.20530923468</v>
      </c>
      <c r="J17" s="23">
        <f>'WEEKLY COMPETITIVE REPORT'!K17</f>
        <v>1951</v>
      </c>
      <c r="K17" s="23">
        <f>'WEEKLY COMPETITIVE REPORT'!L17</f>
        <v>2249</v>
      </c>
      <c r="L17" s="65">
        <f>'WEEKLY COMPETITIVE REPORT'!M17</f>
        <v>-10.47832346824508</v>
      </c>
      <c r="M17" s="15">
        <f t="shared" si="0"/>
        <v>1580.3445354419655</v>
      </c>
      <c r="N17" s="38">
        <f>'WEEKLY COMPETITIVE REPORT'!O17</f>
        <v>10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>
        <f t="shared" si="1"/>
        <v>0</v>
      </c>
      <c r="V17" s="26">
        <f>'WEEKLY COMPETITIVE REPORT'!W17/X4</f>
        <v>107384.9195142615</v>
      </c>
      <c r="W17" s="23">
        <f>'WEEKLY COMPETITIVE REPORT'!X17</f>
        <v>0</v>
      </c>
      <c r="X17" s="57">
        <f>'WEEKLY COMPETITIVE REPORT'!Y17</f>
        <v>14142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PRIEST</v>
      </c>
      <c r="D18" s="4" t="str">
        <f>'WEEKLY COMPETITIVE REPORT'!E18</f>
        <v>SONY</v>
      </c>
      <c r="E18" s="4" t="str">
        <f>'WEEKLY COMPETITIVE REPORT'!F18</f>
        <v>CF</v>
      </c>
      <c r="F18" s="38">
        <f>'WEEKLY COMPETITIVE REPORT'!G18</f>
        <v>2</v>
      </c>
      <c r="G18" s="38">
        <f>'WEEKLY COMPETITIVE REPORT'!H18</f>
        <v>13</v>
      </c>
      <c r="H18" s="15">
        <f>'WEEKLY COMPETITIVE REPORT'!I18/X4</f>
        <v>13421.349901157864</v>
      </c>
      <c r="I18" s="15">
        <f>'WEEKLY COMPETITIVE REPORT'!J18/X4</f>
        <v>14791.019486020898</v>
      </c>
      <c r="J18" s="23">
        <f>'WEEKLY COMPETITIVE REPORT'!K18</f>
        <v>1669</v>
      </c>
      <c r="K18" s="23">
        <f>'WEEKLY COMPETITIVE REPORT'!L18</f>
        <v>1928</v>
      </c>
      <c r="L18" s="65">
        <f>'WEEKLY COMPETITIVE REPORT'!M18</f>
        <v>-9.260143198090688</v>
      </c>
      <c r="M18" s="15">
        <f t="shared" si="0"/>
        <v>1032.4115308582973</v>
      </c>
      <c r="N18" s="38">
        <f>'WEEKLY COMPETITIVE REPORT'!O18</f>
        <v>13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>
        <f t="shared" si="1"/>
        <v>0</v>
      </c>
      <c r="V18" s="26">
        <f>'WEEKLY COMPETITIVE REPORT'!W18/X4</f>
        <v>34128.77718158712</v>
      </c>
      <c r="W18" s="23">
        <f>'WEEKLY COMPETITIVE REPORT'!X18</f>
        <v>0</v>
      </c>
      <c r="X18" s="57">
        <f>'WEEKLY COMPETITIVE REPORT'!Y18</f>
        <v>4617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RED RIDING HOOD</v>
      </c>
      <c r="D19" s="4" t="str">
        <f>'WEEKLY COMPETITIVE REPORT'!E19</f>
        <v>WB</v>
      </c>
      <c r="E19" s="4" t="str">
        <f>'WEEKLY COMPETITIVE REPORT'!F19</f>
        <v>Blitz</v>
      </c>
      <c r="F19" s="38">
        <f>'WEEKLY COMPETITIVE REPORT'!G19</f>
        <v>2</v>
      </c>
      <c r="G19" s="38">
        <f>'WEEKLY COMPETITIVE REPORT'!H19</f>
        <v>6</v>
      </c>
      <c r="H19" s="15">
        <f>'WEEKLY COMPETITIVE REPORT'!I19/X4</f>
        <v>8472.182999152781</v>
      </c>
      <c r="I19" s="15">
        <f>'WEEKLY COMPETITIVE REPORT'!J19/X4</f>
        <v>11388.025981361197</v>
      </c>
      <c r="J19" s="23">
        <f>'WEEKLY COMPETITIVE REPORT'!K19</f>
        <v>1225</v>
      </c>
      <c r="K19" s="23">
        <f>'WEEKLY COMPETITIVE REPORT'!L19</f>
        <v>1640</v>
      </c>
      <c r="L19" s="65">
        <f>'WEEKLY COMPETITIVE REPORT'!M19</f>
        <v>-25.60446373217607</v>
      </c>
      <c r="M19" s="15">
        <f t="shared" si="0"/>
        <v>1412.030499858797</v>
      </c>
      <c r="N19" s="38">
        <f>'WEEKLY COMPETITIVE REPORT'!O19</f>
        <v>6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>
        <f t="shared" si="1"/>
        <v>0</v>
      </c>
      <c r="V19" s="26">
        <f>'WEEKLY COMPETITIVE REPORT'!W19/X4</f>
        <v>26835.639649816436</v>
      </c>
      <c r="W19" s="23">
        <f>'WEEKLY COMPETITIVE REPORT'!X19</f>
        <v>0</v>
      </c>
      <c r="X19" s="57">
        <f>'WEEKLY COMPETITIVE REPORT'!Y19</f>
        <v>4158</v>
      </c>
    </row>
    <row r="20" spans="1:24" ht="12.75">
      <c r="A20" s="52">
        <v>7</v>
      </c>
      <c r="B20" s="4">
        <f>'WEEKLY COMPETITIVE REPORT'!B20</f>
        <v>8</v>
      </c>
      <c r="C20" s="4" t="str">
        <f>'WEEKLY COMPETITIVE REPORT'!C20</f>
        <v>HOP</v>
      </c>
      <c r="D20" s="4" t="str">
        <f>'WEEKLY COMPETITIVE REPORT'!E20</f>
        <v>UNI</v>
      </c>
      <c r="E20" s="4" t="str">
        <f>'WEEKLY COMPETITIVE REPORT'!F20</f>
        <v>Karantanija</v>
      </c>
      <c r="F20" s="38">
        <f>'WEEKLY COMPETITIVE REPORT'!G20</f>
        <v>6</v>
      </c>
      <c r="G20" s="38">
        <f>'WEEKLY COMPETITIVE REPORT'!H20</f>
        <v>10</v>
      </c>
      <c r="H20" s="15">
        <f>'WEEKLY COMPETITIVE REPORT'!I20/X4</f>
        <v>6243.9988703756</v>
      </c>
      <c r="I20" s="15">
        <f>'WEEKLY COMPETITIVE REPORT'!J20/X4</f>
        <v>3754.589099124541</v>
      </c>
      <c r="J20" s="23">
        <f>'WEEKLY COMPETITIVE REPORT'!K20</f>
        <v>1070</v>
      </c>
      <c r="K20" s="23">
        <f>'WEEKLY COMPETITIVE REPORT'!L20</f>
        <v>633</v>
      </c>
      <c r="L20" s="65">
        <f>'WEEKLY COMPETITIVE REPORT'!M20</f>
        <v>66.30312147423842</v>
      </c>
      <c r="M20" s="15">
        <f t="shared" si="0"/>
        <v>624.39988703756</v>
      </c>
      <c r="N20" s="38">
        <f>'WEEKLY COMPETITIVE REPORT'!O20</f>
        <v>10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>
        <f t="shared" si="1"/>
        <v>0</v>
      </c>
      <c r="V20" s="26">
        <f>'WEEKLY COMPETITIVE REPORT'!W20/X4</f>
        <v>168716.46427562833</v>
      </c>
      <c r="W20" s="23">
        <f>'WEEKLY COMPETITIVE REPORT'!X20</f>
        <v>0</v>
      </c>
      <c r="X20" s="57">
        <f>'WEEKLY COMPETITIVE REPORT'!Y20</f>
        <v>28029</v>
      </c>
    </row>
    <row r="21" spans="1:24" ht="12.75">
      <c r="A21" s="51">
        <v>8</v>
      </c>
      <c r="B21" s="4">
        <f>'WEEKLY COMPETITIVE REPORT'!B21</f>
        <v>9</v>
      </c>
      <c r="C21" s="4" t="str">
        <f>'WEEKLY COMPETITIVE REPORT'!C21</f>
        <v>YOUR HIGHNESS</v>
      </c>
      <c r="D21" s="4" t="str">
        <f>'WEEKLY COMPETITIVE REPORT'!E21</f>
        <v>INDEP</v>
      </c>
      <c r="E21" s="4" t="str">
        <f>'WEEKLY COMPETITIVE REPORT'!F21</f>
        <v>Karantanija</v>
      </c>
      <c r="F21" s="38">
        <f>'WEEKLY COMPETITIVE REPORT'!G21</f>
        <v>4</v>
      </c>
      <c r="G21" s="38">
        <f>'WEEKLY COMPETITIVE REPORT'!H21</f>
        <v>6</v>
      </c>
      <c r="H21" s="15">
        <f>'WEEKLY COMPETITIVE REPORT'!I21/X4</f>
        <v>4905.393956509461</v>
      </c>
      <c r="I21" s="15">
        <f>'WEEKLY COMPETITIVE REPORT'!J21/X4</f>
        <v>3754.589099124541</v>
      </c>
      <c r="J21" s="23">
        <f>'WEEKLY COMPETITIVE REPORT'!K21</f>
        <v>721</v>
      </c>
      <c r="K21" s="23">
        <f>'WEEKLY COMPETITIVE REPORT'!L21</f>
        <v>633</v>
      </c>
      <c r="L21" s="65">
        <f>'WEEKLY COMPETITIVE REPORT'!M21</f>
        <v>30.65062053403537</v>
      </c>
      <c r="M21" s="15">
        <f aca="true" t="shared" si="2" ref="M21:M33">H21/G21</f>
        <v>817.5656594182434</v>
      </c>
      <c r="N21" s="38">
        <f>'WEEKLY COMPETITIVE REPORT'!O21</f>
        <v>6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>
        <f aca="true" t="shared" si="3" ref="U21:U33">O21/N21</f>
        <v>0</v>
      </c>
      <c r="V21" s="26">
        <f>'WEEKLY COMPETITIVE REPORT'!W21/X4</f>
        <v>58582.321378141765</v>
      </c>
      <c r="W21" s="23">
        <f>'WEEKLY COMPETITIVE REPORT'!X21</f>
        <v>0</v>
      </c>
      <c r="X21" s="57">
        <f>'WEEKLY COMPETITIVE REPORT'!Y21</f>
        <v>9350</v>
      </c>
    </row>
    <row r="22" spans="1:24" ht="12.75">
      <c r="A22" s="51">
        <v>9</v>
      </c>
      <c r="B22" s="4" t="str">
        <f>'WEEKLY COMPETITIVE REPORT'!B22</f>
        <v>New</v>
      </c>
      <c r="C22" s="4" t="str">
        <f>'WEEKLY COMPETITIVE REPORT'!C22</f>
        <v>LINCOLN LAWYER</v>
      </c>
      <c r="D22" s="4" t="str">
        <f>'WEEKLY COMPETITIVE REPORT'!E22</f>
        <v>INDEP</v>
      </c>
      <c r="E22" s="4" t="str">
        <f>'WEEKLY COMPETITIVE REPORT'!F22</f>
        <v>Blitz</v>
      </c>
      <c r="F22" s="38">
        <f>'WEEKLY COMPETITIVE REPORT'!G22</f>
        <v>1</v>
      </c>
      <c r="G22" s="38">
        <f>'WEEKLY COMPETITIVE REPORT'!H22</f>
        <v>3</v>
      </c>
      <c r="H22" s="15">
        <f>'WEEKLY COMPETITIVE REPORT'!I22/X4</f>
        <v>4644.168314035583</v>
      </c>
      <c r="I22" s="15">
        <f>'WEEKLY COMPETITIVE REPORT'!J22/X4</f>
        <v>0</v>
      </c>
      <c r="J22" s="23">
        <f>'WEEKLY COMPETITIVE REPORT'!K22</f>
        <v>659</v>
      </c>
      <c r="K22" s="23">
        <f>'WEEKLY COMPETITIVE REPORT'!L22</f>
        <v>0</v>
      </c>
      <c r="L22" s="65">
        <f>'WEEKLY COMPETITIVE REPORT'!M22</f>
        <v>0</v>
      </c>
      <c r="M22" s="15">
        <f t="shared" si="2"/>
        <v>1548.0561046785276</v>
      </c>
      <c r="N22" s="38">
        <f>'WEEKLY COMPETITIVE REPORT'!O22</f>
        <v>3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>
        <f>'WEEKLY COMPETITIVE REPORT'!T22</f>
        <v>0</v>
      </c>
      <c r="T22" s="15">
        <f>'WEEKLY COMPETITIVE REPORT'!U22/X4</f>
        <v>0</v>
      </c>
      <c r="U22" s="15">
        <f t="shared" si="3"/>
        <v>0</v>
      </c>
      <c r="V22" s="26">
        <f>'WEEKLY COMPETITIVE REPORT'!W22/X4</f>
        <v>5830.273933916972</v>
      </c>
      <c r="W22" s="23">
        <f>'WEEKLY COMPETITIVE REPORT'!X22</f>
        <v>0</v>
      </c>
      <c r="X22" s="57">
        <f>'WEEKLY COMPETITIVE REPORT'!Y22</f>
        <v>822</v>
      </c>
    </row>
    <row r="23" spans="1:24" ht="12.75">
      <c r="A23" s="51">
        <v>10</v>
      </c>
      <c r="B23" s="4">
        <f>'WEEKLY COMPETITIVE REPORT'!B23</f>
        <v>7</v>
      </c>
      <c r="C23" s="4" t="str">
        <f>'WEEKLY COMPETITIVE REPORT'!C23</f>
        <v>NO STRINGS ATTACHED</v>
      </c>
      <c r="D23" s="4" t="str">
        <f>'WEEKLY COMPETITIVE REPORT'!E23</f>
        <v>PAR</v>
      </c>
      <c r="E23" s="4" t="str">
        <f>'WEEKLY COMPETITIVE REPORT'!F23</f>
        <v>Karantanija</v>
      </c>
      <c r="F23" s="38">
        <f>'WEEKLY COMPETITIVE REPORT'!G23</f>
        <v>7</v>
      </c>
      <c r="G23" s="38">
        <f>'WEEKLY COMPETITIVE REPORT'!H23</f>
        <v>9</v>
      </c>
      <c r="H23" s="15">
        <f>'WEEKLY COMPETITIVE REPORT'!I23/X4</f>
        <v>4056.763626094323</v>
      </c>
      <c r="I23" s="15">
        <f>'WEEKLY COMPETITIVE REPORT'!J23/X4</f>
        <v>5060.717311493928</v>
      </c>
      <c r="J23" s="23">
        <f>'WEEKLY COMPETITIVE REPORT'!K23</f>
        <v>577</v>
      </c>
      <c r="K23" s="23">
        <f>'WEEKLY COMPETITIVE REPORT'!L23</f>
        <v>753</v>
      </c>
      <c r="L23" s="65">
        <f>'WEEKLY COMPETITIVE REPORT'!M23</f>
        <v>-19.83816964285714</v>
      </c>
      <c r="M23" s="15">
        <f t="shared" si="2"/>
        <v>450.7515140104804</v>
      </c>
      <c r="N23" s="38">
        <f>'WEEKLY COMPETITIVE REPORT'!O23</f>
        <v>9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>
        <f t="shared" si="3"/>
        <v>0</v>
      </c>
      <c r="V23" s="26">
        <f>'WEEKLY COMPETITIVE REPORT'!W23/X4</f>
        <v>190492.7986444507</v>
      </c>
      <c r="W23" s="23">
        <f>'WEEKLY COMPETITIVE REPORT'!X23</f>
        <v>0</v>
      </c>
      <c r="X23" s="57">
        <f>'WEEKLY COMPETITIVE REPORT'!Y23</f>
        <v>30452</v>
      </c>
    </row>
    <row r="24" spans="1:24" ht="12.75">
      <c r="A24" s="51">
        <v>11</v>
      </c>
      <c r="B24" s="4">
        <f>'WEEKLY COMPETITIVE REPORT'!B24</f>
        <v>6</v>
      </c>
      <c r="C24" s="4" t="str">
        <f>'WEEKLY COMPETITIVE REPORT'!C24</f>
        <v>HALL PASS</v>
      </c>
      <c r="D24" s="4" t="str">
        <f>'WEEKLY COMPETITIVE REPORT'!E24</f>
        <v>WB</v>
      </c>
      <c r="E24" s="4" t="str">
        <f>'WEEKLY COMPETITIVE REPORT'!F24</f>
        <v>Blitz</v>
      </c>
      <c r="F24" s="38">
        <f>'WEEKLY COMPETITIVE REPORT'!G24</f>
        <v>6</v>
      </c>
      <c r="G24" s="38">
        <f>'WEEKLY COMPETITIVE REPORT'!H24</f>
        <v>9</v>
      </c>
      <c r="H24" s="15">
        <f>'WEEKLY COMPETITIVE REPORT'!I24/X4</f>
        <v>3349.3363456650663</v>
      </c>
      <c r="I24" s="15">
        <f>'WEEKLY COMPETITIVE REPORT'!J24/X4</f>
        <v>7184.411183281559</v>
      </c>
      <c r="J24" s="23">
        <f>'WEEKLY COMPETITIVE REPORT'!K24</f>
        <v>489</v>
      </c>
      <c r="K24" s="23">
        <f>'WEEKLY COMPETITIVE REPORT'!L24</f>
        <v>1041</v>
      </c>
      <c r="L24" s="65">
        <f>'WEEKLY COMPETITIVE REPORT'!M24</f>
        <v>-53.38050314465409</v>
      </c>
      <c r="M24" s="15">
        <f t="shared" si="2"/>
        <v>372.14848285167403</v>
      </c>
      <c r="N24" s="38">
        <f>'WEEKLY COMPETITIVE REPORT'!O24</f>
        <v>9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>
        <f t="shared" si="3"/>
        <v>0</v>
      </c>
      <c r="V24" s="26">
        <f>'WEEKLY COMPETITIVE REPORT'!W24/X4</f>
        <v>130643.8859079356</v>
      </c>
      <c r="W24" s="23">
        <f>'WEEKLY COMPETITIVE REPORT'!X24</f>
        <v>0</v>
      </c>
      <c r="X24" s="57">
        <f>'WEEKLY COMPETITIVE REPORT'!Y24</f>
        <v>20967</v>
      </c>
    </row>
    <row r="25" spans="1:24" ht="12.75">
      <c r="A25" s="51">
        <v>12</v>
      </c>
      <c r="B25" s="4">
        <f>'WEEKLY COMPETITIVE REPORT'!B25</f>
        <v>11</v>
      </c>
      <c r="C25" s="4" t="str">
        <f>'WEEKLY COMPETITIVE REPORT'!C25</f>
        <v>WORLD INVASION: BATTLE LOS ANGELES</v>
      </c>
      <c r="D25" s="4" t="str">
        <f>'WEEKLY COMPETITIVE REPORT'!E25</f>
        <v>SONY</v>
      </c>
      <c r="E25" s="4" t="str">
        <f>'WEEKLY COMPETITIVE REPORT'!F25</f>
        <v>CF</v>
      </c>
      <c r="F25" s="38">
        <f>'WEEKLY COMPETITIVE REPORT'!G25</f>
        <v>4</v>
      </c>
      <c r="G25" s="38">
        <f>'WEEKLY COMPETITIVE REPORT'!H25</f>
        <v>4</v>
      </c>
      <c r="H25" s="15">
        <f>'WEEKLY COMPETITIVE REPORT'!I25/X4</f>
        <v>2301.609714769839</v>
      </c>
      <c r="I25" s="15">
        <f>'WEEKLY COMPETITIVE REPORT'!J25/X4</f>
        <v>1893.5329003106465</v>
      </c>
      <c r="J25" s="23">
        <f>'WEEKLY COMPETITIVE REPORT'!K25</f>
        <v>319</v>
      </c>
      <c r="K25" s="23">
        <f>'WEEKLY COMPETITIVE REPORT'!L25</f>
        <v>272</v>
      </c>
      <c r="L25" s="65">
        <f>'WEEKLY COMPETITIVE REPORT'!M25</f>
        <v>21.551081282624907</v>
      </c>
      <c r="M25" s="15">
        <f t="shared" si="2"/>
        <v>575.4024286924597</v>
      </c>
      <c r="N25" s="38">
        <f>'WEEKLY COMPETITIVE REPORT'!O25</f>
        <v>4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>
        <f t="shared" si="3"/>
        <v>0</v>
      </c>
      <c r="V25" s="26">
        <f>'WEEKLY COMPETITIVE REPORT'!W25/X4</f>
        <v>35511.155040948885</v>
      </c>
      <c r="W25" s="23">
        <f>'WEEKLY COMPETITIVE REPORT'!X25</f>
        <v>0</v>
      </c>
      <c r="X25" s="57">
        <f>'WEEKLY COMPETITIVE REPORT'!Y25</f>
        <v>5587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THE ROOMATE</v>
      </c>
      <c r="D26" s="4" t="str">
        <f>'WEEKLY COMPETITIVE REPORT'!E26</f>
        <v>SONY</v>
      </c>
      <c r="E26" s="4" t="str">
        <f>'WEEKLY COMPETITIVE REPORT'!F26</f>
        <v>CF</v>
      </c>
      <c r="F26" s="38">
        <f>'WEEKLY COMPETITIVE REPORT'!G26</f>
        <v>5</v>
      </c>
      <c r="G26" s="38">
        <f>'WEEKLY COMPETITIVE REPORT'!H26</f>
        <v>4</v>
      </c>
      <c r="H26" s="15">
        <f>'WEEKLY COMPETITIVE REPORT'!I26/X4</f>
        <v>1842.6998023157298</v>
      </c>
      <c r="I26" s="15">
        <f>'WEEKLY COMPETITIVE REPORT'!J26/X4</f>
        <v>1829.9915278170008</v>
      </c>
      <c r="J26" s="23">
        <f>'WEEKLY COMPETITIVE REPORT'!K26</f>
        <v>268</v>
      </c>
      <c r="K26" s="23">
        <f>'WEEKLY COMPETITIVE REPORT'!L26</f>
        <v>266</v>
      </c>
      <c r="L26" s="65">
        <f>'WEEKLY COMPETITIVE REPORT'!M26</f>
        <v>0.6944444444444429</v>
      </c>
      <c r="M26" s="15">
        <f t="shared" si="2"/>
        <v>460.67495057893245</v>
      </c>
      <c r="N26" s="38">
        <f>'WEEKLY COMPETITIVE REPORT'!O26</f>
        <v>4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 t="e">
        <f>'WEEKLY COMPETITIVE REPORT'!T26</f>
        <v>#DIV/0!</v>
      </c>
      <c r="T26" s="15">
        <f>'WEEKLY COMPETITIVE REPORT'!U26/X4</f>
        <v>0</v>
      </c>
      <c r="U26" s="15">
        <f t="shared" si="3"/>
        <v>0</v>
      </c>
      <c r="V26" s="26">
        <f>'WEEKLY COMPETITIVE REPORT'!W26/X4</f>
        <v>29957.639085004233</v>
      </c>
      <c r="W26" s="23">
        <f>'WEEKLY COMPETITIVE REPORT'!X26</f>
        <v>0</v>
      </c>
      <c r="X26" s="57">
        <f>'WEEKLY COMPETITIVE REPORT'!Y26</f>
        <v>4851</v>
      </c>
    </row>
    <row r="27" spans="1:24" ht="12.75" customHeight="1">
      <c r="A27" s="51">
        <v>14</v>
      </c>
      <c r="B27" s="4">
        <f>'WEEKLY COMPETITIVE REPORT'!B27</f>
        <v>10</v>
      </c>
      <c r="C27" s="4" t="str">
        <f>'WEEKLY COMPETITIVE REPORT'!C27</f>
        <v>KING'S SPEECH</v>
      </c>
      <c r="D27" s="4" t="str">
        <f>'WEEKLY COMPETITIVE REPORT'!E27</f>
        <v>INDEP</v>
      </c>
      <c r="E27" s="4" t="str">
        <f>'WEEKLY COMPETITIVE REPORT'!F27</f>
        <v>Cinemania</v>
      </c>
      <c r="F27" s="38">
        <f>'WEEKLY COMPETITIVE REPORT'!G27</f>
        <v>15</v>
      </c>
      <c r="G27" s="38">
        <f>'WEEKLY COMPETITIVE REPORT'!H27</f>
        <v>6</v>
      </c>
      <c r="H27" s="15">
        <f>'WEEKLY COMPETITIVE REPORT'!I27/X4</f>
        <v>1136.6845523863315</v>
      </c>
      <c r="I27" s="15">
        <f>'WEEKLY COMPETITIVE REPORT'!J27/X17</f>
        <v>0.16999010041012586</v>
      </c>
      <c r="J27" s="23">
        <f>'WEEKLY COMPETITIVE REPORT'!K27</f>
        <v>262</v>
      </c>
      <c r="K27" s="23">
        <f>'WEEKLY COMPETITIVE REPORT'!L27</f>
        <v>504</v>
      </c>
      <c r="L27" s="65">
        <f>'WEEKLY COMPETITIVE REPORT'!M27</f>
        <v>-66.51414309484193</v>
      </c>
      <c r="M27" s="15">
        <f t="shared" si="2"/>
        <v>189.4474253977219</v>
      </c>
      <c r="N27" s="38">
        <f>'WEEKLY COMPETITIVE REPORT'!O27</f>
        <v>6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 t="e">
        <f>'WEEKLY COMPETITIVE REPORT'!T27</f>
        <v>#DIV/0!</v>
      </c>
      <c r="T27" s="15">
        <f>'WEEKLY COMPETITIVE REPORT'!U27/X17</f>
        <v>0</v>
      </c>
      <c r="U27" s="15">
        <f t="shared" si="3"/>
        <v>0</v>
      </c>
      <c r="V27" s="26">
        <f>'WEEKLY COMPETITIVE REPORT'!W27/X4</f>
        <v>306669.02005083306</v>
      </c>
      <c r="W27" s="23">
        <f>'WEEKLY COMPETITIVE REPORT'!X27</f>
        <v>0</v>
      </c>
      <c r="X27" s="57">
        <f>'WEEKLY COMPETITIVE REPORT'!Y27</f>
        <v>47948</v>
      </c>
    </row>
    <row r="28" spans="1:24" ht="12.75">
      <c r="A28" s="51">
        <v>15</v>
      </c>
      <c r="B28" s="4">
        <f>'WEEKLY COMPETITIVE REPORT'!B28</f>
        <v>13</v>
      </c>
      <c r="C28" s="4" t="str">
        <f>'WEEKLY COMPETITIVE REPORT'!C28</f>
        <v>LOOKING FOR ERIC</v>
      </c>
      <c r="D28" s="4" t="str">
        <f>'WEEKLY COMPETITIVE REPORT'!E28</f>
        <v>INDEP</v>
      </c>
      <c r="E28" s="4" t="str">
        <f>'WEEKLY COMPETITIVE REPORT'!F28</f>
        <v>Cinemania</v>
      </c>
      <c r="F28" s="38">
        <f>'WEEKLY COMPETITIVE REPORT'!G28</f>
        <v>3</v>
      </c>
      <c r="G28" s="38">
        <f>'WEEKLY COMPETITIVE REPORT'!H28</f>
        <v>1</v>
      </c>
      <c r="H28" s="15">
        <f>'WEEKLY COMPETITIVE REPORT'!I28/X4</f>
        <v>682.0107314317988</v>
      </c>
      <c r="I28" s="15">
        <f>'WEEKLY COMPETITIVE REPORT'!J28/X17</f>
        <v>0.05140715598925187</v>
      </c>
      <c r="J28" s="23">
        <f>'WEEKLY COMPETITIVE REPORT'!K28</f>
        <v>103</v>
      </c>
      <c r="K28" s="23">
        <f>'WEEKLY COMPETITIVE REPORT'!L28</f>
        <v>155</v>
      </c>
      <c r="L28" s="65">
        <f>'WEEKLY COMPETITIVE REPORT'!M28</f>
        <v>-33.56258596973866</v>
      </c>
      <c r="M28" s="15">
        <f t="shared" si="2"/>
        <v>682.0107314317988</v>
      </c>
      <c r="N28" s="38">
        <f>'WEEKLY COMPETITIVE REPORT'!O28</f>
        <v>1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>
        <f t="shared" si="3"/>
        <v>0</v>
      </c>
      <c r="V28" s="26">
        <f>'WEEKLY COMPETITIVE REPORT'!W28/X4</f>
        <v>4439.423891556057</v>
      </c>
      <c r="W28" s="23">
        <f>'WEEKLY COMPETITIVE REPORT'!X28</f>
        <v>0</v>
      </c>
      <c r="X28" s="57">
        <f>'WEEKLY COMPETITIVE REPORT'!Y28</f>
        <v>808</v>
      </c>
    </row>
    <row r="29" spans="1:24" ht="12.75">
      <c r="A29" s="51">
        <v>16</v>
      </c>
      <c r="B29" s="4">
        <f>'WEEKLY COMPETITIVE REPORT'!B29</f>
        <v>17</v>
      </c>
      <c r="C29" s="4" t="str">
        <f>'WEEKLY COMPETITIVE REPORT'!C29</f>
        <v>SOMEWHERE</v>
      </c>
      <c r="D29" s="4" t="str">
        <f>'WEEKLY COMPETITIVE REPORT'!E29</f>
        <v>INDEP</v>
      </c>
      <c r="E29" s="4" t="str">
        <f>'WEEKLY COMPETITIVE REPORT'!F29</f>
        <v>Cinemania</v>
      </c>
      <c r="F29" s="38">
        <f>'WEEKLY COMPETITIVE REPORT'!G29</f>
        <v>3</v>
      </c>
      <c r="G29" s="38">
        <f>'WEEKLY COMPETITIVE REPORT'!H29</f>
        <v>1</v>
      </c>
      <c r="H29" s="15">
        <f>'WEEKLY COMPETITIVE REPORT'!I29/X4</f>
        <v>638.2377859361761</v>
      </c>
      <c r="I29" s="15">
        <f>'WEEKLY COMPETITIVE REPORT'!J29/X17</f>
        <v>0.03146655352849668</v>
      </c>
      <c r="J29" s="23">
        <f>'WEEKLY COMPETITIVE REPORT'!K29</f>
        <v>86</v>
      </c>
      <c r="K29" s="23">
        <f>'WEEKLY COMPETITIVE REPORT'!L29</f>
        <v>87</v>
      </c>
      <c r="L29" s="65">
        <f>'WEEKLY COMPETITIVE REPORT'!M29</f>
        <v>1.5730337078651644</v>
      </c>
      <c r="M29" s="15">
        <f t="shared" si="2"/>
        <v>638.2377859361761</v>
      </c>
      <c r="N29" s="38">
        <f>'WEEKLY COMPETITIVE REPORT'!O29</f>
        <v>1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 t="e">
        <f>'WEEKLY COMPETITIVE REPORT'!T29</f>
        <v>#DIV/0!</v>
      </c>
      <c r="T29" s="15">
        <f>'WEEKLY COMPETITIVE REPORT'!U29/X4</f>
        <v>0</v>
      </c>
      <c r="U29" s="15">
        <f t="shared" si="3"/>
        <v>0</v>
      </c>
      <c r="V29" s="26">
        <f>'WEEKLY COMPETITIVE REPORT'!W29/X4</f>
        <v>12269.133013273085</v>
      </c>
      <c r="W29" s="23">
        <f>'WEEKLY COMPETITIVE REPORT'!X29</f>
        <v>0</v>
      </c>
      <c r="X29" s="57">
        <f>'WEEKLY COMPETITIVE REPORT'!Y29</f>
        <v>1927</v>
      </c>
    </row>
    <row r="30" spans="1:24" ht="12.75">
      <c r="A30" s="52">
        <v>17</v>
      </c>
      <c r="B30" s="4">
        <f>'WEEKLY COMPETITIVE REPORT'!B30</f>
        <v>16</v>
      </c>
      <c r="C30" s="4" t="str">
        <f>'WEEKLY COMPETITIVE REPORT'!C30</f>
        <v>IN A BETTER WORLD</v>
      </c>
      <c r="D30" s="4" t="str">
        <f>'WEEKLY COMPETITIVE REPORT'!E30</f>
        <v>INDEP</v>
      </c>
      <c r="E30" s="4" t="str">
        <f>'WEEKLY COMPETITIVE REPORT'!F30</f>
        <v>Cinemania</v>
      </c>
      <c r="F30" s="38">
        <f>'WEEKLY COMPETITIVE REPORT'!G30</f>
        <v>5</v>
      </c>
      <c r="G30" s="38">
        <f>'WEEKLY COMPETITIVE REPORT'!H30</f>
        <v>1</v>
      </c>
      <c r="H30" s="15">
        <f>'WEEKLY COMPETITIVE REPORT'!I30/X4</f>
        <v>408.0768144591923</v>
      </c>
      <c r="I30" s="15">
        <f>'WEEKLY COMPETITIVE REPORT'!J30/X17</f>
        <v>0.03415358506576156</v>
      </c>
      <c r="J30" s="23">
        <f>'WEEKLY COMPETITIVE REPORT'!K30</f>
        <v>85</v>
      </c>
      <c r="K30" s="23">
        <f>'WEEKLY COMPETITIVE REPORT'!L30</f>
        <v>93</v>
      </c>
      <c r="L30" s="65">
        <f>'WEEKLY COMPETITIVE REPORT'!M30</f>
        <v>-40.1656314699793</v>
      </c>
      <c r="M30" s="15">
        <f t="shared" si="2"/>
        <v>408.0768144591923</v>
      </c>
      <c r="N30" s="38">
        <f>'WEEKLY COMPETITIVE REPORT'!O30</f>
        <v>1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 t="e">
        <f>'WEEKLY COMPETITIVE REPORT'!T30</f>
        <v>#DIV/0!</v>
      </c>
      <c r="T30" s="15">
        <f>'WEEKLY COMPETITIVE REPORT'!U30/X4</f>
        <v>0</v>
      </c>
      <c r="U30" s="15">
        <f t="shared" si="3"/>
        <v>0</v>
      </c>
      <c r="V30" s="26">
        <f>'WEEKLY COMPETITIVE REPORT'!W30/X4</f>
        <v>12192.88336628071</v>
      </c>
      <c r="W30" s="23">
        <f>'WEEKLY COMPETITIVE REPORT'!X30</f>
        <v>0</v>
      </c>
      <c r="X30" s="57">
        <f>'WEEKLY COMPETITIVE REPORT'!Y30</f>
        <v>1744</v>
      </c>
    </row>
    <row r="31" spans="1:24" ht="12.75">
      <c r="A31" s="51">
        <v>18</v>
      </c>
      <c r="B31" s="4">
        <f>'WEEKLY COMPETITIVE REPORT'!B31</f>
        <v>15</v>
      </c>
      <c r="C31" s="4" t="str">
        <f>'WEEKLY COMPETITIVE REPORT'!C31</f>
        <v>I AM NUMBER FOUR</v>
      </c>
      <c r="D31" s="4" t="str">
        <f>'WEEKLY COMPETITIVE REPORT'!E31</f>
        <v>WDI</v>
      </c>
      <c r="E31" s="4" t="str">
        <f>'WEEKLY COMPETITIVE REPORT'!F31</f>
        <v>CENEX</v>
      </c>
      <c r="F31" s="38">
        <f>'WEEKLY COMPETITIVE REPORT'!G31</f>
        <v>6</v>
      </c>
      <c r="G31" s="38">
        <f>'WEEKLY COMPETITIVE REPORT'!H31</f>
        <v>6</v>
      </c>
      <c r="H31" s="15">
        <f>'WEEKLY COMPETITIVE REPORT'!I31/X4</f>
        <v>314.8828014685117</v>
      </c>
      <c r="I31" s="15">
        <f>'WEEKLY COMPETITIVE REPORT'!J31/X17</f>
        <v>0.04009333899024183</v>
      </c>
      <c r="J31" s="23">
        <f>'WEEKLY COMPETITIVE REPORT'!K31</f>
        <v>51</v>
      </c>
      <c r="K31" s="23">
        <f>'WEEKLY COMPETITIVE REPORT'!L31</f>
        <v>120</v>
      </c>
      <c r="L31" s="65">
        <f>'WEEKLY COMPETITIVE REPORT'!M31</f>
        <v>-60.67019400352734</v>
      </c>
      <c r="M31" s="15">
        <f t="shared" si="2"/>
        <v>52.48046691141861</v>
      </c>
      <c r="N31" s="38">
        <f>'WEEKLY COMPETITIVE REPORT'!O31</f>
        <v>6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 t="e">
        <f>'WEEKLY COMPETITIVE REPORT'!T31</f>
        <v>#DIV/0!</v>
      </c>
      <c r="T31" s="15">
        <f>'WEEKLY COMPETITIVE REPORT'!U31/X4</f>
        <v>0</v>
      </c>
      <c r="U31" s="15">
        <f t="shared" si="3"/>
        <v>0</v>
      </c>
      <c r="V31" s="26">
        <f>'WEEKLY COMPETITIVE REPORT'!W31/X4</f>
        <v>27766.167749223383</v>
      </c>
      <c r="W31" s="23">
        <f>'WEEKLY COMPETITIVE REPORT'!X31</f>
        <v>0</v>
      </c>
      <c r="X31" s="57">
        <f>'WEEKLY COMPETITIVE REPORT'!Y31</f>
        <v>4260</v>
      </c>
    </row>
    <row r="32" spans="1:24" ht="12.75">
      <c r="A32" s="51">
        <v>19</v>
      </c>
      <c r="B32" s="4">
        <f>'WEEKLY COMPETITIVE REPORT'!B32</f>
        <v>20</v>
      </c>
      <c r="C32" s="4" t="str">
        <f>'WEEKLY COMPETITIVE REPORT'!C32</f>
        <v>CIRKUS COLUMBIA</v>
      </c>
      <c r="D32" s="4" t="str">
        <f>'WEEKLY COMPETITIVE REPORT'!E32</f>
        <v>DOMEST</v>
      </c>
      <c r="E32" s="4" t="str">
        <f>'WEEKLY COMPETITIVE REPORT'!F32</f>
        <v>Cinemania</v>
      </c>
      <c r="F32" s="38">
        <f>'WEEKLY COMPETITIVE REPORT'!G32</f>
        <v>7</v>
      </c>
      <c r="G32" s="38">
        <f>'WEEKLY COMPETITIVE REPORT'!H32</f>
        <v>4</v>
      </c>
      <c r="H32" s="15">
        <f>'WEEKLY COMPETITIVE REPORT'!I32/X4</f>
        <v>258.4015814741598</v>
      </c>
      <c r="I32" s="15">
        <f>'WEEKLY COMPETITIVE REPORT'!J32/X17</f>
        <v>0.023546881629189647</v>
      </c>
      <c r="J32" s="23">
        <f>'WEEKLY COMPETITIVE REPORT'!K32</f>
        <v>38</v>
      </c>
      <c r="K32" s="23">
        <f>'WEEKLY COMPETITIVE REPORT'!L32</f>
        <v>72</v>
      </c>
      <c r="L32" s="65">
        <f>'WEEKLY COMPETITIVE REPORT'!M32</f>
        <v>-45.04504504504504</v>
      </c>
      <c r="M32" s="15">
        <f t="shared" si="2"/>
        <v>64.60039536853995</v>
      </c>
      <c r="N32" s="38">
        <f>'WEEKLY COMPETITIVE REPORT'!O32</f>
        <v>4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 t="e">
        <f>'WEEKLY COMPETITIVE REPORT'!T32</f>
        <v>#DIV/0!</v>
      </c>
      <c r="T32" s="15">
        <f>'WEEKLY COMPETITIVE REPORT'!U32/X4</f>
        <v>0</v>
      </c>
      <c r="U32" s="15">
        <f t="shared" si="3"/>
        <v>0</v>
      </c>
      <c r="V32" s="26">
        <f>'WEEKLY COMPETITIVE REPORT'!W32/X4</f>
        <v>19422.479525557752</v>
      </c>
      <c r="W32" s="23">
        <f>'WEEKLY COMPETITIVE REPORT'!X32</f>
        <v>0</v>
      </c>
      <c r="X32" s="57">
        <f>'WEEKLY COMPETITIVE REPORT'!Y32</f>
        <v>3150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 t="shared" si="2"/>
        <v>#DIV/0!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 t="shared" si="3"/>
        <v>#DIV/0!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128</v>
      </c>
      <c r="H34" s="33">
        <f>SUM(H14:H33)</f>
        <v>186749.50578932508</v>
      </c>
      <c r="I34" s="32">
        <f>SUM(I14:I33)</f>
        <v>159292.92337718638</v>
      </c>
      <c r="J34" s="32">
        <f>SUM(J14:J33)</f>
        <v>25923</v>
      </c>
      <c r="K34" s="32">
        <f>SUM(K14:K33)</f>
        <v>23093</v>
      </c>
      <c r="L34" s="65">
        <f>'WEEKLY COMPETITIVE REPORT'!M34</f>
        <v>-19.184611248258506</v>
      </c>
      <c r="M34" s="33">
        <f>H34/G34</f>
        <v>1458.9805139791022</v>
      </c>
      <c r="N34" s="41">
        <f>'WEEKLY COMPETITIVE REPORT'!O34</f>
        <v>120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2001568.765885343</v>
      </c>
      <c r="W34" s="32">
        <f>SUM(W14:W33)</f>
        <v>0</v>
      </c>
      <c r="X34" s="36">
        <f>SUM(X14:X33)</f>
        <v>304899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2009-10-05T11:17:33Z</cp:lastPrinted>
  <dcterms:created xsi:type="dcterms:W3CDTF">1998-07-08T11:15:35Z</dcterms:created>
  <dcterms:modified xsi:type="dcterms:W3CDTF">2011-05-16T13:31:34Z</dcterms:modified>
  <cp:category/>
  <cp:version/>
  <cp:contentType/>
  <cp:contentStatus/>
</cp:coreProperties>
</file>