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506" windowWidth="19440" windowHeight="597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<sst xmlns="http://schemas.openxmlformats.org/spreadsheetml/2006/main" count="263" uniqueCount="100">
  <si>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</si>
  <si>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</si>
  <si>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</si>
  <si>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</si>
  <si>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</si>
  <si>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</si>
  <si>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</si>
  <si>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</si>
  <si>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</si>
  <si>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</si>
  <si>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</si>
  <si>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</si>
  <si>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</si>
  <si>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</si>
  <si>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</si>
  <si>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</si>
  <si>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</si>
  <si>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</si>
  <si>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</si>
  <si>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</si>
  <si>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</si>
  <si>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</si>
  <si>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</si>
  <si>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</si>
  <si>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</si>
  <si>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</si>
  <si>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</si>
  <si>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</si>
  <si>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</si>
  <si>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</si>
  <si>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</si>
  <si>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</si>
  <si>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</si>
  <si>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</si>
  <si>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</si>
  <si>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</si>
  <si>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</si>
  <si>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</si>
  <si>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</si>
  <si>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</si>
  <si>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</si>
  <si>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 xml:space="preserve">Weekend </t>
  </si>
  <si>
    <t>All amounts in Euro (L.C.)</t>
  </si>
  <si>
    <t>All amounts in $ US</t>
  </si>
  <si>
    <t>local title</t>
  </si>
  <si>
    <t>Blitz</t>
  </si>
  <si>
    <t>WB</t>
  </si>
  <si>
    <t>UNI</t>
  </si>
  <si>
    <t>BVI</t>
  </si>
  <si>
    <t>New</t>
  </si>
  <si>
    <t>SMRKCI 3D</t>
  </si>
  <si>
    <t>THE SMURFS</t>
  </si>
  <si>
    <t>SONY</t>
  </si>
  <si>
    <t>CF</t>
  </si>
  <si>
    <t>IND</t>
  </si>
  <si>
    <t>Cinemania</t>
  </si>
  <si>
    <t>FOX</t>
  </si>
  <si>
    <t>WINX CLUB</t>
  </si>
  <si>
    <t>TOWER HEIST</t>
  </si>
  <si>
    <t>OROPAJ BOGATAŠA</t>
  </si>
  <si>
    <t>IN TIME</t>
  </si>
  <si>
    <t>TRGOVCI S ČASOM</t>
  </si>
  <si>
    <t>IMMORTALS</t>
  </si>
  <si>
    <t>NESMRTNI</t>
  </si>
  <si>
    <t>TWILIGHT BREAKING DAWN PART 1</t>
  </si>
  <si>
    <t>SOMRAK JUTRANJA ZARJA 1.DEL</t>
  </si>
  <si>
    <t>LE PEIL QUE HABITO</t>
  </si>
  <si>
    <t>KOŽA, V KATERI ŽIVIM</t>
  </si>
  <si>
    <t>MIDNIGHT IN PARIS</t>
  </si>
  <si>
    <t>HAPPY FEET 2</t>
  </si>
  <si>
    <t>VESELE NOGICE 2</t>
  </si>
  <si>
    <t>LE KAKO JI TO USPE</t>
  </si>
  <si>
    <t>I DON'T KNOW HOW SHE DOES IT</t>
  </si>
  <si>
    <t>POLNOČ V PARIZU</t>
  </si>
  <si>
    <t>MONEYBALL</t>
  </si>
  <si>
    <t>ZMAGOVALEC</t>
  </si>
  <si>
    <t>TRAKTOR, LJUBEZEN IN ROCK'N'ROLL</t>
  </si>
  <si>
    <t>DOMEST</t>
  </si>
  <si>
    <t>KZC</t>
  </si>
  <si>
    <t>THE HELP</t>
  </si>
  <si>
    <t>SLUŽKINJE</t>
  </si>
  <si>
    <t>CENEX</t>
  </si>
  <si>
    <t>ARTHUR CHRISTMAS 3D</t>
  </si>
  <si>
    <t>ARTUR BOŽIČEK 3D</t>
  </si>
  <si>
    <t>NEW YEARS EVE</t>
  </si>
  <si>
    <t>SILVESTROVO V NEW YORKU</t>
  </si>
  <si>
    <t>15 - Dec</t>
  </si>
  <si>
    <t>21 - Dec</t>
  </si>
  <si>
    <t>16 - Dec</t>
  </si>
  <si>
    <t>18 - Dec</t>
  </si>
  <si>
    <t>PISMA SV. NIKOLAJU</t>
  </si>
  <si>
    <t>FIVIA</t>
  </si>
  <si>
    <t>LISTY DO M.</t>
  </si>
  <si>
    <t>MISSION IMPOSSIBLE: GHOST PROTOCOL</t>
  </si>
  <si>
    <t>MISIJA NEMOGOČE: PROTOKOL DUH</t>
  </si>
  <si>
    <t>PAR</t>
  </si>
  <si>
    <t>MELANCHOLIA</t>
  </si>
  <si>
    <t>MELANHOLIJA</t>
  </si>
  <si>
    <t>POTICHE</t>
  </si>
  <si>
    <t>GOSPODINJA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</si>
</sst>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8" xfId="0" applyNumberFormat="1" applyFont="1" applyBorder="1" applyAlignment="1" applyProtection="1">
      <alignment horizontal="right"/>
      <protection locked="0"/>
    </xf>
    <xf numFmtId="3" fontId="6" fillId="0" borderId="38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0" fontId="4" fillId="0" borderId="13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16" fontId="5" fillId="0" borderId="12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39" xfId="0" applyNumberFormat="1" applyFont="1" applyFill="1" applyBorder="1" applyAlignment="1" applyProtection="1">
      <alignment horizontal="right"/>
      <protection locked="0"/>
    </xf>
    <xf numFmtId="3" fontId="6" fillId="0" borderId="30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3" fontId="6" fillId="0" borderId="30" xfId="0" applyNumberFormat="1" applyFont="1" applyFill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6" fillId="0" borderId="41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  <xf numFmtId="0" fontId="6" fillId="0" borderId="11" xfId="0" applyNumberFormat="1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right"/>
    </xf>
    <xf numFmtId="3" fontId="6" fillId="0" borderId="39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zoomScalePageLayoutView="0" workbookViewId="0" topLeftCell="B1">
      <selection activeCell="V6" sqref="V6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8515625" style="29" hidden="1" customWidth="1"/>
    <col min="22" max="22" width="9.7109375" style="29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6" t="s">
        <v>38</v>
      </c>
      <c r="J1" s="1"/>
      <c r="K1" s="46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37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1"/>
      <c r="E3" s="1"/>
      <c r="F3" s="1"/>
      <c r="G3" s="1"/>
      <c r="H3" s="1"/>
      <c r="I3" s="1"/>
      <c r="J3" s="1"/>
      <c r="K3" s="13" t="s">
        <v>0</v>
      </c>
      <c r="L3" s="13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9"/>
      <c r="B4" s="9"/>
      <c r="C4" s="85" t="s">
        <v>1</v>
      </c>
      <c r="D4" s="7"/>
      <c r="E4" s="9"/>
      <c r="F4" s="9"/>
      <c r="G4" s="20" t="s">
        <v>2</v>
      </c>
      <c r="H4" s="21"/>
      <c r="I4" s="21"/>
      <c r="J4" s="21"/>
      <c r="K4" s="89" t="s">
        <v>88</v>
      </c>
      <c r="L4" s="21"/>
      <c r="M4" s="88" t="s">
        <v>89</v>
      </c>
      <c r="N4" s="27"/>
      <c r="O4" s="9"/>
      <c r="P4" s="9"/>
      <c r="Q4" s="9"/>
      <c r="R4" s="9"/>
      <c r="S4" s="9"/>
      <c r="T4" s="9"/>
      <c r="U4" s="30"/>
      <c r="V4" s="40"/>
      <c r="W4" s="61" t="s">
        <v>3</v>
      </c>
      <c r="X4" s="22" t="s">
        <v>0</v>
      </c>
      <c r="Y4" s="73">
        <v>0.7249</v>
      </c>
    </row>
    <row r="5" spans="1:25" s="2" customFormat="1" ht="11.25">
      <c r="A5" s="9"/>
      <c r="B5" s="9"/>
      <c r="C5" s="9" t="s">
        <v>0</v>
      </c>
      <c r="D5" s="9"/>
      <c r="E5" s="9"/>
      <c r="F5" s="9"/>
      <c r="G5" s="3" t="s">
        <v>4</v>
      </c>
      <c r="H5" s="8"/>
      <c r="I5" s="8"/>
      <c r="J5" s="8"/>
      <c r="K5" s="87" t="s">
        <v>86</v>
      </c>
      <c r="L5" s="8"/>
      <c r="M5" s="90" t="s">
        <v>87</v>
      </c>
      <c r="N5" s="27"/>
      <c r="O5" s="9"/>
      <c r="P5" s="9"/>
      <c r="Q5" s="9"/>
      <c r="R5" s="9"/>
      <c r="S5" s="9"/>
      <c r="T5" s="9"/>
      <c r="U5" s="30"/>
      <c r="V5" s="30"/>
      <c r="W5" s="72"/>
      <c r="X5" s="21"/>
      <c r="Y5" s="71"/>
    </row>
    <row r="6" spans="1:25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27"/>
      <c r="M6" s="9"/>
      <c r="N6" s="9"/>
      <c r="O6" s="27"/>
      <c r="P6" s="9"/>
      <c r="Q6" s="9"/>
      <c r="R6" s="9"/>
      <c r="S6" s="9"/>
      <c r="T6" s="9"/>
      <c r="U6" s="30"/>
      <c r="V6" s="30"/>
      <c r="W6" s="44"/>
      <c r="X6" s="9"/>
      <c r="Y6" s="45"/>
    </row>
    <row r="7" spans="1:25" s="2" customFormat="1" ht="12.75">
      <c r="A7" s="9"/>
      <c r="B7" s="9" t="s">
        <v>7</v>
      </c>
      <c r="C7" s="9" t="s">
        <v>27</v>
      </c>
      <c r="D7" s="9"/>
      <c r="E7" s="9"/>
      <c r="F7" s="9"/>
      <c r="G7" s="9"/>
      <c r="H7" s="42" t="s">
        <v>41</v>
      </c>
      <c r="I7" s="9"/>
      <c r="J7" s="10" t="s">
        <v>6</v>
      </c>
      <c r="K7" s="42">
        <v>51</v>
      </c>
      <c r="L7" s="10" t="s">
        <v>6</v>
      </c>
      <c r="M7" s="9"/>
      <c r="N7" s="9"/>
      <c r="O7" s="42"/>
      <c r="P7" s="9"/>
      <c r="Q7" s="10" t="s">
        <v>6</v>
      </c>
      <c r="R7" s="9"/>
      <c r="S7" s="10" t="s">
        <v>6</v>
      </c>
      <c r="T7" s="9"/>
      <c r="U7" s="10" t="s">
        <v>6</v>
      </c>
      <c r="V7" s="10"/>
      <c r="W7" s="43"/>
      <c r="X7" s="10" t="s">
        <v>6</v>
      </c>
      <c r="Y7" s="84"/>
    </row>
    <row r="8" spans="1:25" ht="12.75">
      <c r="A8" s="10"/>
      <c r="B8" s="9" t="s">
        <v>28</v>
      </c>
      <c r="C8" s="11" t="s">
        <v>9</v>
      </c>
      <c r="D8" s="11"/>
      <c r="E8" s="10"/>
      <c r="F8" s="10"/>
      <c r="G8" s="10"/>
      <c r="H8" s="10"/>
      <c r="I8" s="10"/>
      <c r="J8" s="10" t="s">
        <v>8</v>
      </c>
      <c r="K8" s="42"/>
      <c r="L8" s="10" t="s">
        <v>8</v>
      </c>
      <c r="M8" s="9"/>
      <c r="N8" s="9"/>
      <c r="O8" s="42"/>
      <c r="P8" s="14"/>
      <c r="Q8" s="10" t="s">
        <v>8</v>
      </c>
      <c r="R8" s="10"/>
      <c r="S8" s="10" t="s">
        <v>8</v>
      </c>
      <c r="T8" s="10"/>
      <c r="U8" s="10" t="s">
        <v>8</v>
      </c>
      <c r="V8" s="10"/>
      <c r="W8" s="43" t="s">
        <v>5</v>
      </c>
      <c r="X8" s="10" t="s">
        <v>8</v>
      </c>
      <c r="Y8" s="84">
        <v>40896</v>
      </c>
    </row>
    <row r="9" spans="1:25" ht="12.75">
      <c r="A9" s="9"/>
      <c r="B9" s="11"/>
      <c r="C9" s="12" t="s">
        <v>29</v>
      </c>
      <c r="D9" s="12"/>
      <c r="E9" s="9"/>
      <c r="F9" s="9"/>
      <c r="G9" s="9" t="s">
        <v>0</v>
      </c>
      <c r="H9" s="60" t="s">
        <v>42</v>
      </c>
      <c r="I9" s="10"/>
      <c r="J9" s="10" t="s">
        <v>10</v>
      </c>
      <c r="K9" s="10"/>
      <c r="L9" s="10" t="s">
        <v>10</v>
      </c>
      <c r="M9" s="10"/>
      <c r="N9" s="10"/>
      <c r="O9" s="10"/>
      <c r="P9" s="10"/>
      <c r="Q9" s="10" t="s">
        <v>10</v>
      </c>
      <c r="R9" s="10"/>
      <c r="S9" s="10" t="s">
        <v>10</v>
      </c>
      <c r="T9" s="10"/>
      <c r="U9" s="10" t="s">
        <v>10</v>
      </c>
      <c r="V9" s="10"/>
      <c r="W9" s="10"/>
      <c r="X9" s="10" t="s">
        <v>10</v>
      </c>
      <c r="Y9" s="18"/>
    </row>
    <row r="10" spans="1:25" ht="12.75">
      <c r="A10" s="9"/>
      <c r="B10" s="9"/>
      <c r="C10" s="11"/>
      <c r="D10" s="11"/>
      <c r="E10" s="9"/>
      <c r="F10" s="9"/>
      <c r="G10" s="9"/>
      <c r="H10" s="10"/>
      <c r="I10" s="10"/>
      <c r="J10" s="10" t="s">
        <v>11</v>
      </c>
      <c r="K10" s="10"/>
      <c r="L10" s="10" t="s">
        <v>11</v>
      </c>
      <c r="M10" s="10"/>
      <c r="N10" s="10"/>
      <c r="O10" s="10"/>
      <c r="P10" s="17"/>
      <c r="Q10" s="10" t="s">
        <v>11</v>
      </c>
      <c r="R10" s="10"/>
      <c r="S10" s="10" t="s">
        <v>11</v>
      </c>
      <c r="T10" s="10"/>
      <c r="U10" s="10" t="s">
        <v>11</v>
      </c>
      <c r="V10" s="10"/>
      <c r="W10" s="10"/>
      <c r="X10" s="10" t="s">
        <v>11</v>
      </c>
      <c r="Y10" s="10"/>
    </row>
    <row r="11" spans="1:25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1"/>
      <c r="V11" s="31"/>
      <c r="W11" s="10"/>
      <c r="X11" s="10"/>
      <c r="Y11" s="10"/>
    </row>
    <row r="12" spans="1:25" ht="12.75">
      <c r="A12" s="47" t="s">
        <v>12</v>
      </c>
      <c r="B12" s="48" t="s">
        <v>13</v>
      </c>
      <c r="C12" s="48"/>
      <c r="D12" s="48"/>
      <c r="E12" s="48"/>
      <c r="F12" s="48" t="s">
        <v>34</v>
      </c>
      <c r="G12" s="48" t="s">
        <v>14</v>
      </c>
      <c r="H12" s="48" t="s">
        <v>15</v>
      </c>
      <c r="I12" s="48" t="s">
        <v>32</v>
      </c>
      <c r="J12" s="48" t="s">
        <v>30</v>
      </c>
      <c r="K12" s="48" t="s">
        <v>32</v>
      </c>
      <c r="L12" s="48" t="s">
        <v>30</v>
      </c>
      <c r="M12" s="48" t="s">
        <v>16</v>
      </c>
      <c r="N12" s="49" t="s">
        <v>39</v>
      </c>
      <c r="O12" s="48" t="s">
        <v>15</v>
      </c>
      <c r="P12" s="48" t="s">
        <v>31</v>
      </c>
      <c r="Q12" s="48" t="s">
        <v>33</v>
      </c>
      <c r="R12" s="48" t="s">
        <v>31</v>
      </c>
      <c r="S12" s="48" t="s">
        <v>17</v>
      </c>
      <c r="T12" s="48" t="s">
        <v>16</v>
      </c>
      <c r="U12" s="49" t="s">
        <v>19</v>
      </c>
      <c r="V12" s="49" t="s">
        <v>39</v>
      </c>
      <c r="W12" s="48" t="s">
        <v>18</v>
      </c>
      <c r="X12" s="48" t="s">
        <v>19</v>
      </c>
      <c r="Y12" s="50" t="s">
        <v>18</v>
      </c>
    </row>
    <row r="13" spans="1:25" ht="13.5" thickBot="1">
      <c r="A13" s="53" t="s">
        <v>14</v>
      </c>
      <c r="B13" s="54" t="s">
        <v>14</v>
      </c>
      <c r="C13" s="54" t="s">
        <v>20</v>
      </c>
      <c r="D13" s="54" t="s">
        <v>44</v>
      </c>
      <c r="E13" s="54" t="s">
        <v>21</v>
      </c>
      <c r="F13" s="54" t="s">
        <v>21</v>
      </c>
      <c r="G13" s="54" t="s">
        <v>15</v>
      </c>
      <c r="H13" s="54" t="s">
        <v>22</v>
      </c>
      <c r="I13" s="54" t="s">
        <v>23</v>
      </c>
      <c r="J13" s="54" t="s">
        <v>23</v>
      </c>
      <c r="K13" s="54" t="s">
        <v>24</v>
      </c>
      <c r="L13" s="54" t="s">
        <v>24</v>
      </c>
      <c r="M13" s="54" t="s">
        <v>25</v>
      </c>
      <c r="N13" s="55" t="s">
        <v>40</v>
      </c>
      <c r="O13" s="54" t="s">
        <v>22</v>
      </c>
      <c r="P13" s="54" t="s">
        <v>23</v>
      </c>
      <c r="Q13" s="54" t="s">
        <v>23</v>
      </c>
      <c r="R13" s="54" t="s">
        <v>24</v>
      </c>
      <c r="S13" s="54" t="s">
        <v>24</v>
      </c>
      <c r="T13" s="54" t="s">
        <v>25</v>
      </c>
      <c r="U13" s="55" t="s">
        <v>23</v>
      </c>
      <c r="V13" s="55" t="s">
        <v>40</v>
      </c>
      <c r="W13" s="54" t="s">
        <v>23</v>
      </c>
      <c r="X13" s="54" t="s">
        <v>24</v>
      </c>
      <c r="Y13" s="56" t="s">
        <v>24</v>
      </c>
    </row>
    <row r="14" spans="1:25" ht="12.75">
      <c r="A14" s="74">
        <v>1</v>
      </c>
      <c r="B14" s="74" t="s">
        <v>49</v>
      </c>
      <c r="C14" s="4" t="s">
        <v>93</v>
      </c>
      <c r="D14" s="4" t="s">
        <v>94</v>
      </c>
      <c r="E14" s="16" t="s">
        <v>95</v>
      </c>
      <c r="F14" s="16" t="s">
        <v>35</v>
      </c>
      <c r="G14" s="38">
        <v>1</v>
      </c>
      <c r="H14" s="38">
        <v>11</v>
      </c>
      <c r="I14" s="15">
        <v>40128</v>
      </c>
      <c r="J14" s="15"/>
      <c r="K14" s="15">
        <v>7606</v>
      </c>
      <c r="L14" s="15"/>
      <c r="M14" s="67"/>
      <c r="N14" s="15">
        <f>I14/H14</f>
        <v>3648</v>
      </c>
      <c r="O14" s="75">
        <v>11</v>
      </c>
      <c r="P14" s="15"/>
      <c r="Q14" s="15"/>
      <c r="R14" s="15"/>
      <c r="S14" s="15"/>
      <c r="T14" s="67"/>
      <c r="U14" s="76"/>
      <c r="V14" s="15">
        <f>P14/O14</f>
        <v>0</v>
      </c>
      <c r="W14" s="76">
        <v>48639</v>
      </c>
      <c r="X14" s="76"/>
      <c r="Y14" s="77">
        <v>9535</v>
      </c>
    </row>
    <row r="15" spans="1:25" ht="12.75">
      <c r="A15" s="74">
        <v>2</v>
      </c>
      <c r="B15" s="74">
        <v>1</v>
      </c>
      <c r="C15" s="4" t="s">
        <v>82</v>
      </c>
      <c r="D15" s="4" t="s">
        <v>83</v>
      </c>
      <c r="E15" s="16" t="s">
        <v>52</v>
      </c>
      <c r="F15" s="16" t="s">
        <v>53</v>
      </c>
      <c r="G15" s="38">
        <v>2</v>
      </c>
      <c r="H15" s="38">
        <v>15</v>
      </c>
      <c r="I15" s="15">
        <v>28990</v>
      </c>
      <c r="J15" s="15">
        <v>33942</v>
      </c>
      <c r="K15" s="92">
        <v>5595</v>
      </c>
      <c r="L15" s="92">
        <v>6550</v>
      </c>
      <c r="M15" s="67">
        <f>(I15/J15*100)-100</f>
        <v>-14.589594013316827</v>
      </c>
      <c r="N15" s="15">
        <f>I15/H15</f>
        <v>1932.6666666666667</v>
      </c>
      <c r="O15" s="75">
        <v>15</v>
      </c>
      <c r="P15" s="86"/>
      <c r="Q15" s="15"/>
      <c r="R15" s="86"/>
      <c r="S15" s="15"/>
      <c r="T15" s="67" t="e">
        <f>(P15/Q15*100)-100</f>
        <v>#DIV/0!</v>
      </c>
      <c r="U15" s="78"/>
      <c r="V15" s="15">
        <f>P15/O15</f>
        <v>0</v>
      </c>
      <c r="W15" s="78">
        <v>76401</v>
      </c>
      <c r="X15" s="78"/>
      <c r="Y15" s="79">
        <v>15447</v>
      </c>
    </row>
    <row r="16" spans="1:25" ht="12.75">
      <c r="A16" s="74">
        <v>3</v>
      </c>
      <c r="B16" s="74">
        <v>2</v>
      </c>
      <c r="C16" s="4" t="s">
        <v>84</v>
      </c>
      <c r="D16" s="4" t="s">
        <v>85</v>
      </c>
      <c r="E16" s="16" t="s">
        <v>46</v>
      </c>
      <c r="F16" s="16" t="s">
        <v>45</v>
      </c>
      <c r="G16" s="38">
        <v>2</v>
      </c>
      <c r="H16" s="38">
        <v>10</v>
      </c>
      <c r="I16" s="25">
        <v>21658</v>
      </c>
      <c r="J16" s="25">
        <v>27483</v>
      </c>
      <c r="K16" s="25">
        <v>4315</v>
      </c>
      <c r="L16" s="25">
        <v>5455</v>
      </c>
      <c r="M16" s="67">
        <f>(I16/J16*100)-100</f>
        <v>-21.194920496306807</v>
      </c>
      <c r="N16" s="15">
        <f>I16/H16</f>
        <v>2165.8</v>
      </c>
      <c r="O16" s="75">
        <v>10</v>
      </c>
      <c r="P16" s="15"/>
      <c r="Q16" s="15"/>
      <c r="R16" s="15"/>
      <c r="S16" s="15"/>
      <c r="T16" s="67" t="e">
        <f>(P16/Q16*100)-100</f>
        <v>#DIV/0!</v>
      </c>
      <c r="U16" s="78"/>
      <c r="V16" s="15">
        <f>P16/O16</f>
        <v>0</v>
      </c>
      <c r="W16" s="78">
        <v>66319</v>
      </c>
      <c r="X16" s="80"/>
      <c r="Y16" s="79">
        <v>14254</v>
      </c>
    </row>
    <row r="17" spans="1:25" ht="12.75">
      <c r="A17" s="74">
        <v>4</v>
      </c>
      <c r="B17" s="74" t="s">
        <v>49</v>
      </c>
      <c r="C17" s="91" t="s">
        <v>92</v>
      </c>
      <c r="D17" s="91" t="s">
        <v>90</v>
      </c>
      <c r="E17" s="16" t="s">
        <v>54</v>
      </c>
      <c r="F17" s="16" t="s">
        <v>91</v>
      </c>
      <c r="G17" s="38">
        <v>1</v>
      </c>
      <c r="H17" s="38">
        <v>11</v>
      </c>
      <c r="I17" s="25">
        <v>19850</v>
      </c>
      <c r="J17" s="25"/>
      <c r="K17" s="25">
        <v>3998</v>
      </c>
      <c r="L17" s="25"/>
      <c r="M17" s="67"/>
      <c r="N17" s="15">
        <f>I17/H17</f>
        <v>1804.5454545454545</v>
      </c>
      <c r="O17" s="75">
        <v>11</v>
      </c>
      <c r="P17" s="86"/>
      <c r="Q17" s="86"/>
      <c r="R17" s="86"/>
      <c r="S17" s="86"/>
      <c r="T17" s="67"/>
      <c r="U17" s="78"/>
      <c r="V17" s="15">
        <f>P17/O17</f>
        <v>0</v>
      </c>
      <c r="W17" s="78">
        <v>28717</v>
      </c>
      <c r="X17" s="107"/>
      <c r="Y17" s="79">
        <v>6109</v>
      </c>
    </row>
    <row r="18" spans="1:25" ht="13.5" customHeight="1">
      <c r="A18" s="74">
        <v>5</v>
      </c>
      <c r="B18" s="74">
        <v>3</v>
      </c>
      <c r="C18" s="4" t="s">
        <v>76</v>
      </c>
      <c r="D18" s="4" t="s">
        <v>76</v>
      </c>
      <c r="E18" s="16" t="s">
        <v>77</v>
      </c>
      <c r="F18" s="16" t="s">
        <v>78</v>
      </c>
      <c r="G18" s="38">
        <v>3</v>
      </c>
      <c r="H18" s="38">
        <v>12</v>
      </c>
      <c r="I18" s="25">
        <v>14995</v>
      </c>
      <c r="J18" s="25">
        <v>21244</v>
      </c>
      <c r="K18" s="95">
        <v>3027</v>
      </c>
      <c r="L18" s="95">
        <v>4273</v>
      </c>
      <c r="M18" s="67">
        <f>(I18/J18*100)-100</f>
        <v>-29.41536433816607</v>
      </c>
      <c r="N18" s="15">
        <f>I18/H18</f>
        <v>1249.5833333333333</v>
      </c>
      <c r="O18" s="75">
        <v>12</v>
      </c>
      <c r="P18" s="15"/>
      <c r="Q18" s="15"/>
      <c r="R18" s="15"/>
      <c r="S18" s="15"/>
      <c r="T18" s="67" t="e">
        <f>(P18/Q18*100)-100</f>
        <v>#DIV/0!</v>
      </c>
      <c r="U18" s="78"/>
      <c r="V18" s="15">
        <f>P18/O18</f>
        <v>0</v>
      </c>
      <c r="W18" s="78">
        <v>83704</v>
      </c>
      <c r="X18" s="80"/>
      <c r="Y18" s="79">
        <v>19043</v>
      </c>
    </row>
    <row r="19" spans="1:25" ht="12.75">
      <c r="A19" s="74">
        <v>6</v>
      </c>
      <c r="B19" s="74">
        <v>4</v>
      </c>
      <c r="C19" s="4" t="s">
        <v>64</v>
      </c>
      <c r="D19" s="4" t="s">
        <v>65</v>
      </c>
      <c r="E19" s="16" t="s">
        <v>54</v>
      </c>
      <c r="F19" s="16" t="s">
        <v>45</v>
      </c>
      <c r="G19" s="38">
        <v>5</v>
      </c>
      <c r="H19" s="38">
        <v>12</v>
      </c>
      <c r="I19" s="25">
        <v>5579</v>
      </c>
      <c r="J19" s="25">
        <v>11557</v>
      </c>
      <c r="K19" s="23">
        <v>1130</v>
      </c>
      <c r="L19" s="23">
        <v>2341</v>
      </c>
      <c r="M19" s="67">
        <f>(I19/J19*100)-100</f>
        <v>-51.726226529376135</v>
      </c>
      <c r="N19" s="15">
        <f>I19/H19</f>
        <v>464.9166666666667</v>
      </c>
      <c r="O19" s="75">
        <v>12</v>
      </c>
      <c r="P19" s="15"/>
      <c r="Q19" s="15"/>
      <c r="R19" s="15"/>
      <c r="S19" s="15"/>
      <c r="T19" s="67" t="e">
        <f>(P19/Q19*100)-100</f>
        <v>#DIV/0!</v>
      </c>
      <c r="U19" s="104"/>
      <c r="V19" s="15">
        <f>P19/O19</f>
        <v>0</v>
      </c>
      <c r="W19" s="78">
        <v>243677</v>
      </c>
      <c r="X19" s="93"/>
      <c r="Y19" s="79">
        <v>54225</v>
      </c>
    </row>
    <row r="20" spans="1:25" ht="12.75">
      <c r="A20" s="74">
        <v>7</v>
      </c>
      <c r="B20" s="74">
        <v>12</v>
      </c>
      <c r="C20" s="4" t="s">
        <v>51</v>
      </c>
      <c r="D20" s="4" t="s">
        <v>50</v>
      </c>
      <c r="E20" s="16" t="s">
        <v>52</v>
      </c>
      <c r="F20" s="16" t="s">
        <v>53</v>
      </c>
      <c r="G20" s="38">
        <v>18</v>
      </c>
      <c r="H20" s="38">
        <v>19</v>
      </c>
      <c r="I20" s="25">
        <v>4172</v>
      </c>
      <c r="J20" s="25">
        <v>2973</v>
      </c>
      <c r="K20" s="25">
        <v>805</v>
      </c>
      <c r="L20" s="25">
        <v>626</v>
      </c>
      <c r="M20" s="67">
        <f>(I20/J20*100)-100</f>
        <v>40.329633366969404</v>
      </c>
      <c r="N20" s="15">
        <f>I20/H20</f>
        <v>219.57894736842104</v>
      </c>
      <c r="O20" s="75">
        <v>19</v>
      </c>
      <c r="P20" s="86"/>
      <c r="Q20" s="86"/>
      <c r="R20" s="15"/>
      <c r="S20" s="15"/>
      <c r="T20" s="67" t="e">
        <f>(P20/Q20*100)-100</f>
        <v>#DIV/0!</v>
      </c>
      <c r="U20" s="78"/>
      <c r="V20" s="15">
        <f>P20/O20</f>
        <v>0</v>
      </c>
      <c r="W20" s="78">
        <v>977013</v>
      </c>
      <c r="X20" s="80"/>
      <c r="Y20" s="79">
        <v>205646</v>
      </c>
    </row>
    <row r="21" spans="1:25" ht="12.75">
      <c r="A21" s="74">
        <v>8</v>
      </c>
      <c r="B21" s="74">
        <v>7</v>
      </c>
      <c r="C21" s="4" t="s">
        <v>69</v>
      </c>
      <c r="D21" s="4" t="s">
        <v>70</v>
      </c>
      <c r="E21" s="16" t="s">
        <v>46</v>
      </c>
      <c r="F21" s="16" t="s">
        <v>45</v>
      </c>
      <c r="G21" s="38">
        <v>4</v>
      </c>
      <c r="H21" s="38">
        <v>17</v>
      </c>
      <c r="I21" s="15">
        <v>3713</v>
      </c>
      <c r="J21" s="15">
        <v>4720</v>
      </c>
      <c r="K21" s="15">
        <v>774</v>
      </c>
      <c r="L21" s="15">
        <v>960</v>
      </c>
      <c r="M21" s="67">
        <f>(I21/J21*100)-100</f>
        <v>-21.33474576271186</v>
      </c>
      <c r="N21" s="15">
        <f>I21/H21</f>
        <v>218.41176470588235</v>
      </c>
      <c r="O21" s="39">
        <v>17</v>
      </c>
      <c r="P21" s="15"/>
      <c r="Q21" s="15"/>
      <c r="R21" s="15"/>
      <c r="S21" s="15"/>
      <c r="T21" s="67" t="e">
        <f>(P21/Q21*100)-100</f>
        <v>#DIV/0!</v>
      </c>
      <c r="U21" s="78"/>
      <c r="V21" s="15">
        <f>P21/O21</f>
        <v>0</v>
      </c>
      <c r="W21" s="78">
        <v>50659</v>
      </c>
      <c r="X21" s="80"/>
      <c r="Y21" s="79">
        <v>10414</v>
      </c>
    </row>
    <row r="22" spans="1:25" ht="12.75">
      <c r="A22" s="74">
        <v>9</v>
      </c>
      <c r="B22" s="74">
        <v>6</v>
      </c>
      <c r="C22" s="4" t="s">
        <v>68</v>
      </c>
      <c r="D22" s="4" t="s">
        <v>73</v>
      </c>
      <c r="E22" s="16" t="s">
        <v>54</v>
      </c>
      <c r="F22" s="16" t="s">
        <v>45</v>
      </c>
      <c r="G22" s="38">
        <v>4</v>
      </c>
      <c r="H22" s="38">
        <v>3</v>
      </c>
      <c r="I22" s="15">
        <v>3161</v>
      </c>
      <c r="J22" s="15">
        <v>4774</v>
      </c>
      <c r="K22" s="15">
        <v>620</v>
      </c>
      <c r="L22" s="15">
        <v>929</v>
      </c>
      <c r="M22" s="67">
        <f>(I22/J22*100)-100</f>
        <v>-33.787180561374115</v>
      </c>
      <c r="N22" s="15">
        <f>I22/H22</f>
        <v>1053.6666666666667</v>
      </c>
      <c r="O22" s="75">
        <v>3</v>
      </c>
      <c r="P22" s="15"/>
      <c r="Q22" s="15"/>
      <c r="R22" s="15"/>
      <c r="S22" s="15"/>
      <c r="T22" s="67" t="e">
        <f>(P22/Q22*100)-100</f>
        <v>#DIV/0!</v>
      </c>
      <c r="U22" s="78"/>
      <c r="V22" s="15">
        <f>P22/O22</f>
        <v>0</v>
      </c>
      <c r="W22" s="78">
        <v>36844</v>
      </c>
      <c r="X22" s="80"/>
      <c r="Y22" s="79">
        <v>7651</v>
      </c>
    </row>
    <row r="23" spans="1:25" ht="12.75">
      <c r="A23" s="74">
        <v>10</v>
      </c>
      <c r="B23" s="74">
        <v>5</v>
      </c>
      <c r="C23" s="4" t="s">
        <v>58</v>
      </c>
      <c r="D23" s="4" t="s">
        <v>59</v>
      </c>
      <c r="E23" s="16" t="s">
        <v>47</v>
      </c>
      <c r="F23" s="16" t="s">
        <v>35</v>
      </c>
      <c r="G23" s="38">
        <v>7</v>
      </c>
      <c r="H23" s="38">
        <v>9</v>
      </c>
      <c r="I23" s="15">
        <v>2812</v>
      </c>
      <c r="J23" s="15">
        <v>5005</v>
      </c>
      <c r="K23" s="95">
        <v>563</v>
      </c>
      <c r="L23" s="95">
        <v>1031</v>
      </c>
      <c r="M23" s="67">
        <f>(I23/J23*100)-100</f>
        <v>-43.816183816183816</v>
      </c>
      <c r="N23" s="15">
        <f>I23/H23</f>
        <v>312.44444444444446</v>
      </c>
      <c r="O23" s="39">
        <v>9</v>
      </c>
      <c r="P23" s="86"/>
      <c r="Q23" s="86"/>
      <c r="R23" s="15"/>
      <c r="S23" s="15"/>
      <c r="T23" s="67" t="e">
        <f>(P23/Q23*100)-100</f>
        <v>#DIV/0!</v>
      </c>
      <c r="U23" s="78"/>
      <c r="V23" s="15">
        <f>P23/O23</f>
        <v>0</v>
      </c>
      <c r="W23" s="78">
        <v>166563</v>
      </c>
      <c r="X23" s="80"/>
      <c r="Y23" s="79">
        <v>35744</v>
      </c>
    </row>
    <row r="24" spans="1:25" ht="12.75">
      <c r="A24" s="74">
        <v>11</v>
      </c>
      <c r="B24" s="74">
        <v>9</v>
      </c>
      <c r="C24" s="4" t="s">
        <v>72</v>
      </c>
      <c r="D24" s="4" t="s">
        <v>71</v>
      </c>
      <c r="E24" s="16" t="s">
        <v>54</v>
      </c>
      <c r="F24" s="16" t="s">
        <v>55</v>
      </c>
      <c r="G24" s="38">
        <v>4</v>
      </c>
      <c r="H24" s="38">
        <v>9</v>
      </c>
      <c r="I24" s="25">
        <v>2515</v>
      </c>
      <c r="J24" s="25">
        <v>4045</v>
      </c>
      <c r="K24" s="94">
        <v>512</v>
      </c>
      <c r="L24" s="94">
        <v>802</v>
      </c>
      <c r="M24" s="67">
        <f>(I24/J24*100)-100</f>
        <v>-37.82447466007417</v>
      </c>
      <c r="N24" s="15">
        <f>I24/H24</f>
        <v>279.44444444444446</v>
      </c>
      <c r="O24" s="75">
        <v>9</v>
      </c>
      <c r="P24" s="86"/>
      <c r="Q24" s="86"/>
      <c r="R24" s="15"/>
      <c r="S24" s="15"/>
      <c r="T24" s="67" t="e">
        <f>(P24/Q24*100)-100</f>
        <v>#DIV/0!</v>
      </c>
      <c r="U24" s="78"/>
      <c r="V24" s="15">
        <f>P24/O24</f>
        <v>0</v>
      </c>
      <c r="W24" s="78">
        <v>42046</v>
      </c>
      <c r="X24" s="93"/>
      <c r="Y24" s="79">
        <v>9474</v>
      </c>
    </row>
    <row r="25" spans="1:25" ht="12.75" customHeight="1">
      <c r="A25" s="74">
        <v>12</v>
      </c>
      <c r="B25" s="74">
        <v>11</v>
      </c>
      <c r="C25" s="4" t="s">
        <v>79</v>
      </c>
      <c r="D25" s="4" t="s">
        <v>80</v>
      </c>
      <c r="E25" s="16" t="s">
        <v>48</v>
      </c>
      <c r="F25" s="16" t="s">
        <v>81</v>
      </c>
      <c r="G25" s="38">
        <v>2</v>
      </c>
      <c r="H25" s="38">
        <v>5</v>
      </c>
      <c r="I25" s="25">
        <v>1894</v>
      </c>
      <c r="J25" s="25">
        <v>3310</v>
      </c>
      <c r="K25" s="15">
        <v>355</v>
      </c>
      <c r="L25" s="15">
        <v>616</v>
      </c>
      <c r="M25" s="65">
        <f>(I25/J25*100)-100</f>
        <v>-42.77945619335347</v>
      </c>
      <c r="N25" s="15">
        <f>I25/H25</f>
        <v>378.8</v>
      </c>
      <c r="O25" s="39">
        <v>5</v>
      </c>
      <c r="P25" s="15"/>
      <c r="Q25" s="15"/>
      <c r="R25" s="15"/>
      <c r="S25" s="15"/>
      <c r="T25" s="67" t="e">
        <f>(P25/Q25*100)-100</f>
        <v>#DIV/0!</v>
      </c>
      <c r="U25" s="78"/>
      <c r="V25" s="15">
        <f>P25/O25</f>
        <v>0</v>
      </c>
      <c r="W25" s="78">
        <v>7432</v>
      </c>
      <c r="X25" s="80"/>
      <c r="Y25" s="79">
        <v>1508</v>
      </c>
    </row>
    <row r="26" spans="1:25" ht="12.75" customHeight="1">
      <c r="A26" s="74">
        <v>13</v>
      </c>
      <c r="B26" s="74">
        <v>13</v>
      </c>
      <c r="C26" s="4" t="s">
        <v>60</v>
      </c>
      <c r="D26" s="4" t="s">
        <v>61</v>
      </c>
      <c r="E26" s="16" t="s">
        <v>56</v>
      </c>
      <c r="F26" s="16" t="s">
        <v>45</v>
      </c>
      <c r="G26" s="38">
        <v>7</v>
      </c>
      <c r="H26" s="38">
        <v>6</v>
      </c>
      <c r="I26" s="25">
        <v>1737</v>
      </c>
      <c r="J26" s="25">
        <v>2513</v>
      </c>
      <c r="K26" s="100">
        <v>343</v>
      </c>
      <c r="L26" s="100">
        <v>492</v>
      </c>
      <c r="M26" s="67">
        <f>(I26/J26*100)-100</f>
        <v>-30.879426979705528</v>
      </c>
      <c r="N26" s="15">
        <f>I26/H26</f>
        <v>289.5</v>
      </c>
      <c r="O26" s="38">
        <v>6</v>
      </c>
      <c r="P26" s="101"/>
      <c r="Q26" s="101"/>
      <c r="R26" s="23"/>
      <c r="S26" s="23"/>
      <c r="T26" s="67" t="e">
        <f>(P26/Q26*100)-100</f>
        <v>#DIV/0!</v>
      </c>
      <c r="U26" s="78"/>
      <c r="V26" s="15">
        <f>P26/O26</f>
        <v>0</v>
      </c>
      <c r="W26" s="78">
        <v>74682</v>
      </c>
      <c r="X26" s="26"/>
      <c r="Y26" s="79">
        <v>16458</v>
      </c>
    </row>
    <row r="27" spans="1:25" ht="12.75">
      <c r="A27" s="74">
        <v>14</v>
      </c>
      <c r="B27" s="74" t="s">
        <v>49</v>
      </c>
      <c r="C27" s="4" t="s">
        <v>96</v>
      </c>
      <c r="D27" s="4" t="s">
        <v>97</v>
      </c>
      <c r="E27" s="16" t="s">
        <v>54</v>
      </c>
      <c r="F27" s="16" t="s">
        <v>53</v>
      </c>
      <c r="G27" s="38">
        <v>1</v>
      </c>
      <c r="H27" s="38">
        <v>1</v>
      </c>
      <c r="I27" s="15">
        <v>1504</v>
      </c>
      <c r="J27" s="15"/>
      <c r="K27" s="15">
        <v>318</v>
      </c>
      <c r="L27" s="15"/>
      <c r="M27" s="65"/>
      <c r="N27" s="15">
        <f>I27/H27</f>
        <v>1504</v>
      </c>
      <c r="O27" s="75">
        <v>1</v>
      </c>
      <c r="P27" s="15"/>
      <c r="Q27" s="15"/>
      <c r="R27" s="15"/>
      <c r="S27" s="15"/>
      <c r="T27" s="67"/>
      <c r="U27" s="78"/>
      <c r="V27" s="15">
        <f>P27/O27</f>
        <v>0</v>
      </c>
      <c r="W27" s="78">
        <v>9380</v>
      </c>
      <c r="X27" s="80"/>
      <c r="Y27" s="79">
        <v>2075</v>
      </c>
    </row>
    <row r="28" spans="1:25" ht="12.75">
      <c r="A28" s="74">
        <v>15</v>
      </c>
      <c r="B28" s="74">
        <v>8</v>
      </c>
      <c r="C28" s="4" t="s">
        <v>62</v>
      </c>
      <c r="D28" s="4" t="s">
        <v>63</v>
      </c>
      <c r="E28" s="16" t="s">
        <v>54</v>
      </c>
      <c r="F28" s="16" t="s">
        <v>35</v>
      </c>
      <c r="G28" s="38">
        <v>6</v>
      </c>
      <c r="H28" s="38">
        <v>13</v>
      </c>
      <c r="I28" s="25">
        <v>1452</v>
      </c>
      <c r="J28" s="25">
        <v>4283</v>
      </c>
      <c r="K28" s="25">
        <v>272</v>
      </c>
      <c r="L28" s="25">
        <v>766</v>
      </c>
      <c r="M28" s="67">
        <f>(I28/J28*100)-100</f>
        <v>-66.09852906840999</v>
      </c>
      <c r="N28" s="15">
        <f>I28/H28</f>
        <v>111.6923076923077</v>
      </c>
      <c r="O28" s="75">
        <v>13</v>
      </c>
      <c r="P28" s="15"/>
      <c r="Q28" s="15"/>
      <c r="R28" s="15"/>
      <c r="S28" s="15"/>
      <c r="T28" s="67" t="e">
        <f>(P28/Q28*100)-100</f>
        <v>#DIV/0!</v>
      </c>
      <c r="U28" s="78"/>
      <c r="V28" s="15">
        <f>P28/O28</f>
        <v>0</v>
      </c>
      <c r="W28" s="78">
        <v>111113</v>
      </c>
      <c r="X28" s="78"/>
      <c r="Y28" s="79">
        <v>21501</v>
      </c>
    </row>
    <row r="29" spans="1:25" ht="12.75">
      <c r="A29" s="74">
        <v>16</v>
      </c>
      <c r="B29" s="74" t="s">
        <v>49</v>
      </c>
      <c r="C29" s="4" t="s">
        <v>98</v>
      </c>
      <c r="D29" s="4" t="s">
        <v>99</v>
      </c>
      <c r="E29" s="16" t="s">
        <v>54</v>
      </c>
      <c r="F29" s="16" t="s">
        <v>53</v>
      </c>
      <c r="G29" s="38">
        <v>1</v>
      </c>
      <c r="H29" s="38">
        <v>1</v>
      </c>
      <c r="I29" s="15">
        <v>1406</v>
      </c>
      <c r="J29" s="15"/>
      <c r="K29" s="25">
        <v>302</v>
      </c>
      <c r="L29" s="25"/>
      <c r="M29" s="67"/>
      <c r="N29" s="15">
        <f>I29/H29</f>
        <v>1406</v>
      </c>
      <c r="O29" s="75">
        <v>1</v>
      </c>
      <c r="P29" s="15"/>
      <c r="Q29" s="15"/>
      <c r="R29" s="15"/>
      <c r="S29" s="15"/>
      <c r="T29" s="67"/>
      <c r="U29" s="78"/>
      <c r="V29" s="15">
        <f>P29/O29</f>
        <v>0</v>
      </c>
      <c r="W29" s="78">
        <v>10391</v>
      </c>
      <c r="X29" s="107"/>
      <c r="Y29" s="79">
        <v>2333</v>
      </c>
    </row>
    <row r="30" spans="1:25" ht="12.75">
      <c r="A30" s="74">
        <v>17</v>
      </c>
      <c r="B30" s="74">
        <v>10</v>
      </c>
      <c r="C30" s="4" t="s">
        <v>74</v>
      </c>
      <c r="D30" s="4" t="s">
        <v>75</v>
      </c>
      <c r="E30" s="16" t="s">
        <v>52</v>
      </c>
      <c r="F30" s="16" t="s">
        <v>53</v>
      </c>
      <c r="G30" s="38">
        <v>3</v>
      </c>
      <c r="H30" s="38">
        <v>5</v>
      </c>
      <c r="I30" s="25">
        <v>1230</v>
      </c>
      <c r="J30" s="25">
        <v>3381</v>
      </c>
      <c r="K30" s="25">
        <v>226</v>
      </c>
      <c r="L30" s="25">
        <v>626</v>
      </c>
      <c r="M30" s="67">
        <f>(I30/J30*100)-100</f>
        <v>-63.620230700976045</v>
      </c>
      <c r="N30" s="15">
        <f>I30/H30</f>
        <v>246</v>
      </c>
      <c r="O30" s="39">
        <v>5</v>
      </c>
      <c r="P30" s="15"/>
      <c r="Q30" s="15"/>
      <c r="R30" s="15"/>
      <c r="S30" s="15"/>
      <c r="T30" s="67" t="e">
        <f>(P30/Q30*100)-100</f>
        <v>#DIV/0!</v>
      </c>
      <c r="U30" s="25"/>
      <c r="V30" s="15">
        <f>P30/O30</f>
        <v>0</v>
      </c>
      <c r="W30" s="78">
        <v>15644</v>
      </c>
      <c r="X30" s="78"/>
      <c r="Y30" s="79">
        <v>3177</v>
      </c>
    </row>
    <row r="31" spans="1:25" ht="12.75">
      <c r="A31" s="74">
        <v>18</v>
      </c>
      <c r="B31" s="74">
        <v>15</v>
      </c>
      <c r="C31" s="4" t="s">
        <v>66</v>
      </c>
      <c r="D31" s="4" t="s">
        <v>67</v>
      </c>
      <c r="E31" s="16" t="s">
        <v>54</v>
      </c>
      <c r="F31" s="16" t="s">
        <v>55</v>
      </c>
      <c r="G31" s="38">
        <v>5</v>
      </c>
      <c r="H31" s="38">
        <v>2</v>
      </c>
      <c r="I31" s="23">
        <v>419</v>
      </c>
      <c r="J31" s="23">
        <v>907</v>
      </c>
      <c r="K31" s="105">
        <v>80</v>
      </c>
      <c r="L31" s="105">
        <v>175</v>
      </c>
      <c r="M31" s="65">
        <f>(I31/J31*100)-100</f>
        <v>-53.80374862183021</v>
      </c>
      <c r="N31" s="15">
        <f>I31/H31</f>
        <v>209.5</v>
      </c>
      <c r="O31" s="75">
        <v>2</v>
      </c>
      <c r="P31" s="15"/>
      <c r="Q31" s="15"/>
      <c r="R31" s="15"/>
      <c r="S31" s="15"/>
      <c r="T31" s="67" t="e">
        <f>(P31/Q31*100)-100</f>
        <v>#DIV/0!</v>
      </c>
      <c r="U31" s="92"/>
      <c r="V31" s="15">
        <f>P31/O31</f>
        <v>0</v>
      </c>
      <c r="W31" s="78">
        <v>19214</v>
      </c>
      <c r="X31" s="25"/>
      <c r="Y31" s="79">
        <v>4128</v>
      </c>
    </row>
    <row r="32" spans="1:25" ht="12.75">
      <c r="A32" s="74">
        <v>19</v>
      </c>
      <c r="B32" s="74">
        <v>17</v>
      </c>
      <c r="C32" s="4" t="s">
        <v>57</v>
      </c>
      <c r="D32" s="4" t="s">
        <v>57</v>
      </c>
      <c r="E32" s="16" t="s">
        <v>54</v>
      </c>
      <c r="F32" s="16" t="s">
        <v>35</v>
      </c>
      <c r="G32" s="38">
        <v>9</v>
      </c>
      <c r="H32" s="38">
        <v>15</v>
      </c>
      <c r="I32" s="25">
        <v>356</v>
      </c>
      <c r="J32" s="25">
        <v>604</v>
      </c>
      <c r="K32" s="95">
        <v>75</v>
      </c>
      <c r="L32" s="95">
        <v>131</v>
      </c>
      <c r="M32" s="67">
        <f>(I32/J32*100)-100</f>
        <v>-41.05960264900662</v>
      </c>
      <c r="N32" s="15">
        <f>I32/H32</f>
        <v>23.733333333333334</v>
      </c>
      <c r="O32" s="75">
        <v>15</v>
      </c>
      <c r="P32" s="15"/>
      <c r="Q32" s="15"/>
      <c r="R32" s="15"/>
      <c r="S32" s="15"/>
      <c r="T32" s="67" t="e">
        <f>(P32/Q32*100)-100</f>
        <v>#DIV/0!</v>
      </c>
      <c r="U32" s="92"/>
      <c r="V32" s="15">
        <f>P32/O32</f>
        <v>0</v>
      </c>
      <c r="W32" s="78">
        <v>168242</v>
      </c>
      <c r="X32" s="78"/>
      <c r="Y32" s="79">
        <v>34311</v>
      </c>
    </row>
    <row r="33" spans="1:25" ht="13.5" thickBot="1">
      <c r="A33" s="74">
        <v>20</v>
      </c>
      <c r="B33" s="74"/>
      <c r="C33" s="4"/>
      <c r="D33" s="4"/>
      <c r="E33" s="16"/>
      <c r="F33" s="16"/>
      <c r="G33" s="38"/>
      <c r="H33" s="38"/>
      <c r="I33" s="15"/>
      <c r="J33" s="15"/>
      <c r="K33" s="103"/>
      <c r="L33" s="103"/>
      <c r="M33" s="67"/>
      <c r="N33" s="15"/>
      <c r="O33" s="106"/>
      <c r="P33" s="102"/>
      <c r="Q33" s="102"/>
      <c r="R33" s="102"/>
      <c r="S33" s="102"/>
      <c r="T33" s="67"/>
      <c r="U33" s="96"/>
      <c r="V33" s="15"/>
      <c r="W33" s="78"/>
      <c r="X33" s="108"/>
      <c r="Y33" s="79"/>
    </row>
    <row r="34" spans="1:25" s="37" customFormat="1" ht="12.75" thickBot="1">
      <c r="A34" s="34"/>
      <c r="B34" s="35"/>
      <c r="C34" s="41" t="s">
        <v>36</v>
      </c>
      <c r="D34" s="41"/>
      <c r="E34" s="35"/>
      <c r="F34" s="35"/>
      <c r="G34" s="35"/>
      <c r="H34" s="35">
        <f>SUM(H14:H33)</f>
        <v>176</v>
      </c>
      <c r="I34" s="32">
        <f>SUM(I14:I33)</f>
        <v>157571</v>
      </c>
      <c r="J34" s="97">
        <v>163652</v>
      </c>
      <c r="K34" s="32">
        <f>SUM(K14:K33)</f>
        <v>30916</v>
      </c>
      <c r="L34" s="32">
        <v>32864</v>
      </c>
      <c r="M34" s="70">
        <f>(I34/J34*100)-100</f>
        <v>-3.7158116002248676</v>
      </c>
      <c r="N34" s="99">
        <f>I34/H34</f>
        <v>895.2897727272727</v>
      </c>
      <c r="O34" s="35">
        <f>SUM(O14:O33)</f>
        <v>176</v>
      </c>
      <c r="P34" s="32">
        <f>SUM(P14:P33)</f>
        <v>0</v>
      </c>
      <c r="Q34" s="98"/>
      <c r="R34" s="32">
        <f>SUM(R14:R33)</f>
        <v>0</v>
      </c>
      <c r="S34" s="32"/>
      <c r="T34" s="70" t="e">
        <f>(P34/Q34*100)-100</f>
        <v>#DIV/0!</v>
      </c>
      <c r="U34" s="81">
        <f>SUM(U14:U33)</f>
        <v>0</v>
      </c>
      <c r="V34" s="33">
        <f>P34/O34</f>
        <v>0</v>
      </c>
      <c r="W34" s="83">
        <f>SUM(W14:W33)</f>
        <v>2236680</v>
      </c>
      <c r="X34" s="82">
        <f>SUM(X14:X33)</f>
        <v>0</v>
      </c>
      <c r="Y34" s="36">
        <f>SUM(Y14:Y33)</f>
        <v>473033</v>
      </c>
    </row>
    <row r="35" spans="9:12" ht="12.75">
      <c r="I35" s="24"/>
      <c r="J35" s="24"/>
      <c r="K35" s="24"/>
      <c r="L35" s="24"/>
    </row>
    <row r="37" spans="3:5" ht="12.75">
      <c r="C37" s="24"/>
      <c r="D37" s="24"/>
      <c r="E37" s="24"/>
    </row>
    <row r="38" spans="3:5" ht="12.75">
      <c r="C38" s="24"/>
      <c r="D38" s="24"/>
      <c r="E38" s="24"/>
    </row>
    <row r="39" spans="3:6" ht="12.75">
      <c r="C39" s="24"/>
      <c r="D39" s="24"/>
      <c r="E39" s="24"/>
      <c r="F39" s="24"/>
    </row>
    <row r="40" spans="3:6" ht="12.75">
      <c r="C40" s="24"/>
      <c r="D40" s="24"/>
      <c r="E40" s="24"/>
      <c r="F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9" sqref="G9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38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37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REPORT'!K4</f>
        <v>16 - Dec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3">
        <f>'WEEKLY COMPETITIVE REPORT'!Y4</f>
        <v>0.7249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9" t="str">
        <f>'WEEKLY COMPETITIVE REPORT'!K5</f>
        <v>15 - Dec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7</v>
      </c>
      <c r="C7" s="9" t="s">
        <v>27</v>
      </c>
      <c r="D7" s="9"/>
      <c r="E7" s="9"/>
      <c r="F7" s="9"/>
      <c r="G7" s="42" t="str">
        <f>'WEEKLY COMPETITIVE REPORT'!H7</f>
        <v>Weekend </v>
      </c>
      <c r="H7" s="9"/>
      <c r="I7" s="10" t="s">
        <v>6</v>
      </c>
      <c r="J7" s="42">
        <f>'WEEKLY COMPETITIVE REPORT'!K7</f>
        <v>51</v>
      </c>
      <c r="K7" s="10" t="s">
        <v>6</v>
      </c>
      <c r="L7" s="9"/>
      <c r="M7" s="9"/>
      <c r="N7" s="42"/>
      <c r="O7" s="9"/>
      <c r="P7" s="10" t="s">
        <v>6</v>
      </c>
      <c r="Q7" s="9"/>
      <c r="R7" s="10" t="s">
        <v>6</v>
      </c>
      <c r="S7" s="9"/>
      <c r="T7" s="10" t="s">
        <v>6</v>
      </c>
      <c r="U7" s="10"/>
      <c r="V7" s="43"/>
      <c r="W7" s="10" t="s">
        <v>6</v>
      </c>
      <c r="X7" s="28"/>
    </row>
    <row r="8" spans="1:24" ht="12.75">
      <c r="A8" s="10"/>
      <c r="B8" s="9" t="s">
        <v>28</v>
      </c>
      <c r="C8" s="11" t="s">
        <v>9</v>
      </c>
      <c r="D8" s="10"/>
      <c r="E8" s="10"/>
      <c r="F8" s="10"/>
      <c r="G8" s="10"/>
      <c r="H8" s="10"/>
      <c r="I8" s="10" t="s">
        <v>8</v>
      </c>
      <c r="J8" s="42"/>
      <c r="K8" s="10" t="s">
        <v>8</v>
      </c>
      <c r="L8" s="9"/>
      <c r="M8" s="9"/>
      <c r="N8" s="42"/>
      <c r="O8" s="14"/>
      <c r="P8" s="10" t="s">
        <v>8</v>
      </c>
      <c r="Q8" s="10"/>
      <c r="R8" s="10" t="s">
        <v>8</v>
      </c>
      <c r="S8" s="10"/>
      <c r="T8" s="10" t="s">
        <v>8</v>
      </c>
      <c r="U8" s="10"/>
      <c r="V8" s="43" t="s">
        <v>5</v>
      </c>
      <c r="W8" s="10" t="s">
        <v>8</v>
      </c>
      <c r="X8" s="28">
        <f>'WEEKLY COMPETITIVE REPORT'!Y8</f>
        <v>40896</v>
      </c>
    </row>
    <row r="9" spans="1:24" ht="12.75">
      <c r="A9" s="9"/>
      <c r="B9" s="11"/>
      <c r="C9" s="12" t="s">
        <v>29</v>
      </c>
      <c r="D9" s="9"/>
      <c r="E9" s="9"/>
      <c r="F9" s="9" t="s">
        <v>0</v>
      </c>
      <c r="G9" s="60" t="s">
        <v>43</v>
      </c>
      <c r="H9" s="10"/>
      <c r="I9" s="10" t="s">
        <v>10</v>
      </c>
      <c r="J9" s="10"/>
      <c r="K9" s="10" t="s">
        <v>10</v>
      </c>
      <c r="L9" s="10"/>
      <c r="M9" s="10"/>
      <c r="N9" s="10"/>
      <c r="O9" s="10"/>
      <c r="P9" s="10" t="s">
        <v>10</v>
      </c>
      <c r="Q9" s="10"/>
      <c r="R9" s="10" t="s">
        <v>10</v>
      </c>
      <c r="S9" s="10"/>
      <c r="T9" s="10" t="s">
        <v>10</v>
      </c>
      <c r="U9" s="10"/>
      <c r="V9" s="10"/>
      <c r="W9" s="10" t="s">
        <v>10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11</v>
      </c>
      <c r="J10" s="10"/>
      <c r="K10" s="10" t="s">
        <v>11</v>
      </c>
      <c r="L10" s="10"/>
      <c r="M10" s="10"/>
      <c r="N10" s="10"/>
      <c r="O10" s="17"/>
      <c r="P10" s="10" t="s">
        <v>11</v>
      </c>
      <c r="Q10" s="10"/>
      <c r="R10" s="10" t="s">
        <v>11</v>
      </c>
      <c r="S10" s="10"/>
      <c r="T10" s="10" t="s">
        <v>11</v>
      </c>
      <c r="U10" s="10"/>
      <c r="V10" s="10"/>
      <c r="W10" s="10" t="s">
        <v>11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12</v>
      </c>
      <c r="B12" s="48" t="s">
        <v>13</v>
      </c>
      <c r="C12" s="48"/>
      <c r="D12" s="48"/>
      <c r="E12" s="48" t="s">
        <v>34</v>
      </c>
      <c r="F12" s="48" t="s">
        <v>14</v>
      </c>
      <c r="G12" s="48" t="s">
        <v>15</v>
      </c>
      <c r="H12" s="48" t="s">
        <v>32</v>
      </c>
      <c r="I12" s="48" t="s">
        <v>30</v>
      </c>
      <c r="J12" s="48" t="s">
        <v>32</v>
      </c>
      <c r="K12" s="48" t="s">
        <v>30</v>
      </c>
      <c r="L12" s="48" t="s">
        <v>16</v>
      </c>
      <c r="M12" s="49" t="s">
        <v>39</v>
      </c>
      <c r="N12" s="48" t="s">
        <v>15</v>
      </c>
      <c r="O12" s="48" t="s">
        <v>31</v>
      </c>
      <c r="P12" s="48" t="s">
        <v>33</v>
      </c>
      <c r="Q12" s="48" t="s">
        <v>31</v>
      </c>
      <c r="R12" s="48" t="s">
        <v>17</v>
      </c>
      <c r="S12" s="48" t="s">
        <v>16</v>
      </c>
      <c r="T12" s="49" t="s">
        <v>19</v>
      </c>
      <c r="U12" s="49" t="s">
        <v>39</v>
      </c>
      <c r="V12" s="48" t="s">
        <v>18</v>
      </c>
      <c r="W12" s="48" t="s">
        <v>19</v>
      </c>
      <c r="X12" s="50" t="s">
        <v>18</v>
      </c>
    </row>
    <row r="13" spans="1:24" ht="13.5" thickBot="1">
      <c r="A13" s="53" t="s">
        <v>14</v>
      </c>
      <c r="B13" s="54" t="s">
        <v>14</v>
      </c>
      <c r="C13" s="54" t="s">
        <v>20</v>
      </c>
      <c r="D13" s="54" t="s">
        <v>21</v>
      </c>
      <c r="E13" s="54" t="s">
        <v>21</v>
      </c>
      <c r="F13" s="54" t="s">
        <v>15</v>
      </c>
      <c r="G13" s="54" t="s">
        <v>22</v>
      </c>
      <c r="H13" s="54" t="s">
        <v>23</v>
      </c>
      <c r="I13" s="54" t="s">
        <v>26</v>
      </c>
      <c r="J13" s="54" t="s">
        <v>24</v>
      </c>
      <c r="K13" s="54" t="s">
        <v>24</v>
      </c>
      <c r="L13" s="54" t="s">
        <v>25</v>
      </c>
      <c r="M13" s="55" t="s">
        <v>40</v>
      </c>
      <c r="N13" s="54" t="s">
        <v>22</v>
      </c>
      <c r="O13" s="54" t="s">
        <v>23</v>
      </c>
      <c r="P13" s="54" t="s">
        <v>23</v>
      </c>
      <c r="Q13" s="54" t="s">
        <v>24</v>
      </c>
      <c r="R13" s="54" t="s">
        <v>24</v>
      </c>
      <c r="S13" s="54" t="s">
        <v>25</v>
      </c>
      <c r="T13" s="55" t="s">
        <v>23</v>
      </c>
      <c r="U13" s="55" t="s">
        <v>40</v>
      </c>
      <c r="V13" s="54" t="s">
        <v>23</v>
      </c>
      <c r="W13" s="54" t="s">
        <v>24</v>
      </c>
      <c r="X13" s="56" t="s">
        <v>24</v>
      </c>
    </row>
    <row r="14" spans="1:24" ht="12.75">
      <c r="A14" s="51">
        <v>1</v>
      </c>
      <c r="B14" s="4" t="str">
        <f>'WEEKLY COMPETITIVE REPORT'!B14</f>
        <v>New</v>
      </c>
      <c r="C14" s="4" t="str">
        <f>'WEEKLY COMPETITIVE REPORT'!C14</f>
        <v>MISSION IMPOSSIBLE: GHOST PROTOCOL</v>
      </c>
      <c r="D14" s="4" t="str">
        <f>'WEEKLY COMPETITIVE REPORT'!E14</f>
        <v>PAR</v>
      </c>
      <c r="E14" s="4" t="str">
        <f>'WEEKLY COMPETITIVE REPORT'!F14</f>
        <v>Karantanija</v>
      </c>
      <c r="F14" s="38">
        <f>'WEEKLY COMPETITIVE REPORT'!G14</f>
        <v>1</v>
      </c>
      <c r="G14" s="38">
        <f>'WEEKLY COMPETITIVE REPORT'!H14</f>
        <v>11</v>
      </c>
      <c r="H14" s="15">
        <f>'WEEKLY COMPETITIVE REPORT'!I14/X4</f>
        <v>55356.60091047041</v>
      </c>
      <c r="I14" s="15">
        <f>'WEEKLY COMPETITIVE REPORT'!J14/X4</f>
        <v>0</v>
      </c>
      <c r="J14" s="23">
        <f>'WEEKLY COMPETITIVE REPORT'!K14</f>
        <v>7606</v>
      </c>
      <c r="K14" s="23">
        <f>'WEEKLY COMPETITIVE REPORT'!L14</f>
        <v>0</v>
      </c>
      <c r="L14" s="65">
        <f>'WEEKLY COMPETITIVE REPORT'!M14</f>
        <v>0</v>
      </c>
      <c r="M14" s="15">
        <f aca="true" t="shared" si="0" ref="M14:M20">H14/G14</f>
        <v>5032.418264588219</v>
      </c>
      <c r="N14" s="38">
        <f>'WEEKLY COMPETITIVE REPORT'!O14</f>
        <v>11</v>
      </c>
      <c r="O14" s="15">
        <f>'WEEKLY COMPETITIVE REPORT'!P14/X4</f>
        <v>0</v>
      </c>
      <c r="P14" s="15">
        <f>'WEEKLY COMPETITIVE REPORT'!Q14/X4</f>
        <v>0</v>
      </c>
      <c r="Q14" s="23">
        <f>'WEEKLY COMPETITIVE REPORT'!R14</f>
        <v>0</v>
      </c>
      <c r="R14" s="23">
        <f>'WEEKLY COMPETITIVE REPORT'!S14</f>
        <v>0</v>
      </c>
      <c r="S14" s="65">
        <f>'WEEKLY COMPETITIVE REPORT'!T14</f>
        <v>0</v>
      </c>
      <c r="T14" s="15">
        <f>'WEEKLY COMPETITIVE REPORT'!U14/X4</f>
        <v>0</v>
      </c>
      <c r="U14" s="15">
        <f aca="true" t="shared" si="1" ref="U14:U20">O14/N14</f>
        <v>0</v>
      </c>
      <c r="V14" s="26">
        <f>'WEEKLY COMPETITIVE REPORT'!W14/X4</f>
        <v>67097.53069388881</v>
      </c>
      <c r="W14" s="23">
        <f>'WEEKLY COMPETITIVE REPORT'!X14</f>
        <v>0</v>
      </c>
      <c r="X14" s="57">
        <f>'WEEKLY COMPETITIVE REPORT'!Y14</f>
        <v>9535</v>
      </c>
    </row>
    <row r="15" spans="1:24" ht="12.75">
      <c r="A15" s="51">
        <v>2</v>
      </c>
      <c r="B15" s="4">
        <f>'WEEKLY COMPETITIVE REPORT'!B15</f>
        <v>1</v>
      </c>
      <c r="C15" s="4" t="str">
        <f>'WEEKLY COMPETITIVE REPORT'!C15</f>
        <v>ARTHUR CHRISTMAS 3D</v>
      </c>
      <c r="D15" s="4" t="str">
        <f>'WEEKLY COMPETITIVE REPORT'!E15</f>
        <v>SONY</v>
      </c>
      <c r="E15" s="4" t="str">
        <f>'WEEKLY COMPETITIVE REPORT'!F15</f>
        <v>CF</v>
      </c>
      <c r="F15" s="38">
        <f>'WEEKLY COMPETITIVE REPORT'!G15</f>
        <v>2</v>
      </c>
      <c r="G15" s="38">
        <f>'WEEKLY COMPETITIVE REPORT'!H15</f>
        <v>15</v>
      </c>
      <c r="H15" s="15">
        <f>'WEEKLY COMPETITIVE REPORT'!I15/X4</f>
        <v>39991.72299627535</v>
      </c>
      <c r="I15" s="15">
        <f>'WEEKLY COMPETITIVE REPORT'!J15/X4</f>
        <v>46823.01007035453</v>
      </c>
      <c r="J15" s="23">
        <f>'WEEKLY COMPETITIVE REPORT'!K15</f>
        <v>5595</v>
      </c>
      <c r="K15" s="23">
        <f>'WEEKLY COMPETITIVE REPORT'!L15</f>
        <v>6550</v>
      </c>
      <c r="L15" s="65">
        <f>'WEEKLY COMPETITIVE REPORT'!M15</f>
        <v>-14.589594013316827</v>
      </c>
      <c r="M15" s="15">
        <f t="shared" si="0"/>
        <v>2666.1148664183565</v>
      </c>
      <c r="N15" s="38">
        <f>'WEEKLY COMPETITIVE REPORT'!O15</f>
        <v>15</v>
      </c>
      <c r="O15" s="15">
        <f>'WEEKLY COMPETITIVE REPORT'!P15/X4</f>
        <v>0</v>
      </c>
      <c r="P15" s="15">
        <f>'WEEKLY COMPETITIVE REPORT'!Q15/X4</f>
        <v>0</v>
      </c>
      <c r="Q15" s="23">
        <f>'WEEKLY COMPETITIVE REPORT'!R15</f>
        <v>0</v>
      </c>
      <c r="R15" s="23">
        <f>'WEEKLY COMPETITIVE REPORT'!S15</f>
        <v>0</v>
      </c>
      <c r="S15" s="65" t="e">
        <f>'WEEKLY COMPETITIVE REPORT'!T15</f>
        <v>#DIV/0!</v>
      </c>
      <c r="T15" s="15">
        <f>'WEEKLY COMPETITIVE REPORT'!U15/X4</f>
        <v>0</v>
      </c>
      <c r="U15" s="15">
        <f t="shared" si="1"/>
        <v>0</v>
      </c>
      <c r="V15" s="26">
        <f>'WEEKLY COMPETITIVE REPORT'!W15/X4</f>
        <v>105395.22692785211</v>
      </c>
      <c r="W15" s="23">
        <f>'WEEKLY COMPETITIVE REPORT'!X15</f>
        <v>0</v>
      </c>
      <c r="X15" s="57">
        <f>'WEEKLY COMPETITIVE REPORT'!Y15</f>
        <v>15447</v>
      </c>
    </row>
    <row r="16" spans="1:24" ht="12.75">
      <c r="A16" s="51">
        <v>3</v>
      </c>
      <c r="B16" s="4">
        <f>'WEEKLY COMPETITIVE REPORT'!B16</f>
        <v>2</v>
      </c>
      <c r="C16" s="4" t="str">
        <f>'WEEKLY COMPETITIVE REPORT'!C16</f>
        <v>NEW YEARS EVE</v>
      </c>
      <c r="D16" s="4" t="str">
        <f>'WEEKLY COMPETITIVE REPORT'!E16</f>
        <v>WB</v>
      </c>
      <c r="E16" s="4" t="str">
        <f>'WEEKLY COMPETITIVE REPORT'!F16</f>
        <v>Blitz</v>
      </c>
      <c r="F16" s="38">
        <f>'WEEKLY COMPETITIVE REPORT'!G16</f>
        <v>2</v>
      </c>
      <c r="G16" s="38">
        <f>'WEEKLY COMPETITIVE REPORT'!H16</f>
        <v>10</v>
      </c>
      <c r="H16" s="15">
        <f>'WEEKLY COMPETITIVE REPORT'!I16/X4</f>
        <v>29877.224444751002</v>
      </c>
      <c r="I16" s="15">
        <f>'WEEKLY COMPETITIVE REPORT'!J16/X4</f>
        <v>37912.815560767005</v>
      </c>
      <c r="J16" s="23">
        <f>'WEEKLY COMPETITIVE REPORT'!K16</f>
        <v>4315</v>
      </c>
      <c r="K16" s="23">
        <f>'WEEKLY COMPETITIVE REPORT'!L16</f>
        <v>5455</v>
      </c>
      <c r="L16" s="65">
        <f>'WEEKLY COMPETITIVE REPORT'!M16</f>
        <v>-21.194920496306807</v>
      </c>
      <c r="M16" s="15">
        <f t="shared" si="0"/>
        <v>2987.7224444751</v>
      </c>
      <c r="N16" s="38">
        <f>'WEEKLY COMPETITIVE REPORT'!O16</f>
        <v>10</v>
      </c>
      <c r="O16" s="15">
        <f>'WEEKLY COMPETITIVE REPORT'!P16/X4</f>
        <v>0</v>
      </c>
      <c r="P16" s="15">
        <f>'WEEKLY COMPETITIVE REPORT'!Q16/X4</f>
        <v>0</v>
      </c>
      <c r="Q16" s="23">
        <f>'WEEKLY COMPETITIVE REPORT'!R16</f>
        <v>0</v>
      </c>
      <c r="R16" s="23">
        <f>'WEEKLY COMPETITIVE REPORT'!S16</f>
        <v>0</v>
      </c>
      <c r="S16" s="65" t="e">
        <f>'WEEKLY COMPETITIVE REPORT'!T16</f>
        <v>#DIV/0!</v>
      </c>
      <c r="T16" s="15">
        <f>'WEEKLY COMPETITIVE REPORT'!U16/X4</f>
        <v>0</v>
      </c>
      <c r="U16" s="15">
        <f t="shared" si="1"/>
        <v>0</v>
      </c>
      <c r="V16" s="26">
        <f>'WEEKLY COMPETITIVE REPORT'!W16/X4</f>
        <v>91487.10166919575</v>
      </c>
      <c r="W16" s="23">
        <f>'WEEKLY COMPETITIVE REPORT'!X16</f>
        <v>0</v>
      </c>
      <c r="X16" s="57">
        <f>'WEEKLY COMPETITIVE REPORT'!Y16</f>
        <v>14254</v>
      </c>
    </row>
    <row r="17" spans="1:24" ht="12.75">
      <c r="A17" s="51">
        <v>4</v>
      </c>
      <c r="B17" s="4" t="str">
        <f>'WEEKLY COMPETITIVE REPORT'!B17</f>
        <v>New</v>
      </c>
      <c r="C17" s="4" t="str">
        <f>'WEEKLY COMPETITIVE REPORT'!C17</f>
        <v>LISTY DO M.</v>
      </c>
      <c r="D17" s="4" t="str">
        <f>'WEEKLY COMPETITIVE REPORT'!E17</f>
        <v>IND</v>
      </c>
      <c r="E17" s="4" t="str">
        <f>'WEEKLY COMPETITIVE REPORT'!F17</f>
        <v>FIVIA</v>
      </c>
      <c r="F17" s="38">
        <f>'WEEKLY COMPETITIVE REPORT'!G17</f>
        <v>1</v>
      </c>
      <c r="G17" s="38">
        <f>'WEEKLY COMPETITIVE REPORT'!H17</f>
        <v>11</v>
      </c>
      <c r="H17" s="15">
        <f>'WEEKLY COMPETITIVE REPORT'!I17/X4</f>
        <v>27383.087322389296</v>
      </c>
      <c r="I17" s="15">
        <f>'WEEKLY COMPETITIVE REPORT'!J17/X4</f>
        <v>0</v>
      </c>
      <c r="J17" s="23">
        <f>'WEEKLY COMPETITIVE REPORT'!K17</f>
        <v>3998</v>
      </c>
      <c r="K17" s="23">
        <f>'WEEKLY COMPETITIVE REPORT'!L17</f>
        <v>0</v>
      </c>
      <c r="L17" s="65">
        <f>'WEEKLY COMPETITIVE REPORT'!M17</f>
        <v>0</v>
      </c>
      <c r="M17" s="15">
        <f t="shared" si="0"/>
        <v>2489.3715747626634</v>
      </c>
      <c r="N17" s="38">
        <f>'WEEKLY COMPETITIVE REPORT'!O17</f>
        <v>11</v>
      </c>
      <c r="O17" s="15">
        <f>'WEEKLY COMPETITIVE REPORT'!P17/X4</f>
        <v>0</v>
      </c>
      <c r="P17" s="15">
        <f>'WEEKLY COMPETITIVE REPORT'!Q17/X4</f>
        <v>0</v>
      </c>
      <c r="Q17" s="23">
        <f>'WEEKLY COMPETITIVE REPORT'!R17</f>
        <v>0</v>
      </c>
      <c r="R17" s="23">
        <f>'WEEKLY COMPETITIVE REPORT'!S17</f>
        <v>0</v>
      </c>
      <c r="S17" s="65">
        <f>'WEEKLY COMPETITIVE REPORT'!T17</f>
        <v>0</v>
      </c>
      <c r="T17" s="15">
        <f>'WEEKLY COMPETITIVE REPORT'!U17/X4</f>
        <v>0</v>
      </c>
      <c r="U17" s="15">
        <f t="shared" si="1"/>
        <v>0</v>
      </c>
      <c r="V17" s="26">
        <f>'WEEKLY COMPETITIVE REPORT'!W17/X4</f>
        <v>39615.119326803695</v>
      </c>
      <c r="W17" s="23">
        <f>'WEEKLY COMPETITIVE REPORT'!X17</f>
        <v>0</v>
      </c>
      <c r="X17" s="57">
        <f>'WEEKLY COMPETITIVE REPORT'!Y17</f>
        <v>6109</v>
      </c>
    </row>
    <row r="18" spans="1:24" ht="13.5" customHeight="1">
      <c r="A18" s="51">
        <v>5</v>
      </c>
      <c r="B18" s="4">
        <f>'WEEKLY COMPETITIVE REPORT'!B18</f>
        <v>3</v>
      </c>
      <c r="C18" s="4" t="str">
        <f>'WEEKLY COMPETITIVE REPORT'!C18</f>
        <v>TRAKTOR, LJUBEZEN IN ROCK'N'ROLL</v>
      </c>
      <c r="D18" s="4" t="str">
        <f>'WEEKLY COMPETITIVE REPORT'!E18</f>
        <v>DOMEST</v>
      </c>
      <c r="E18" s="4" t="str">
        <f>'WEEKLY COMPETITIVE REPORT'!F18</f>
        <v>KZC</v>
      </c>
      <c r="F18" s="38">
        <f>'WEEKLY COMPETITIVE REPORT'!G18</f>
        <v>3</v>
      </c>
      <c r="G18" s="38">
        <f>'WEEKLY COMPETITIVE REPORT'!H18</f>
        <v>12</v>
      </c>
      <c r="H18" s="15">
        <f>'WEEKLY COMPETITIVE REPORT'!I18/X4</f>
        <v>20685.611808525315</v>
      </c>
      <c r="I18" s="15">
        <f>'WEEKLY COMPETITIVE REPORT'!J18/X4</f>
        <v>29306.111187750033</v>
      </c>
      <c r="J18" s="23">
        <f>'WEEKLY COMPETITIVE REPORT'!K18</f>
        <v>3027</v>
      </c>
      <c r="K18" s="23">
        <f>'WEEKLY COMPETITIVE REPORT'!L18</f>
        <v>4273</v>
      </c>
      <c r="L18" s="65">
        <f>'WEEKLY COMPETITIVE REPORT'!M18</f>
        <v>-29.41536433816607</v>
      </c>
      <c r="M18" s="15">
        <f t="shared" si="0"/>
        <v>1723.8009840437762</v>
      </c>
      <c r="N18" s="38">
        <f>'WEEKLY COMPETITIVE REPORT'!O18</f>
        <v>12</v>
      </c>
      <c r="O18" s="15">
        <f>'WEEKLY COMPETITIVE REPORT'!P18/X4</f>
        <v>0</v>
      </c>
      <c r="P18" s="15">
        <f>'WEEKLY COMPETITIVE REPORT'!Q18/X4</f>
        <v>0</v>
      </c>
      <c r="Q18" s="23">
        <f>'WEEKLY COMPETITIVE REPORT'!R18</f>
        <v>0</v>
      </c>
      <c r="R18" s="23">
        <f>'WEEKLY COMPETITIVE REPORT'!S18</f>
        <v>0</v>
      </c>
      <c r="S18" s="65" t="e">
        <f>'WEEKLY COMPETITIVE REPORT'!T18</f>
        <v>#DIV/0!</v>
      </c>
      <c r="T18" s="15">
        <f>'WEEKLY COMPETITIVE REPORT'!U18/X4</f>
        <v>0</v>
      </c>
      <c r="U18" s="15">
        <f t="shared" si="1"/>
        <v>0</v>
      </c>
      <c r="V18" s="26">
        <f>'WEEKLY COMPETITIVE REPORT'!W18/X4</f>
        <v>115469.71996137398</v>
      </c>
      <c r="W18" s="23">
        <f>'WEEKLY COMPETITIVE REPORT'!X18</f>
        <v>0</v>
      </c>
      <c r="X18" s="57">
        <f>'WEEKLY COMPETITIVE REPORT'!Y18</f>
        <v>19043</v>
      </c>
    </row>
    <row r="19" spans="1:24" ht="12.75">
      <c r="A19" s="51">
        <v>6</v>
      </c>
      <c r="B19" s="4">
        <f>'WEEKLY COMPETITIVE REPORT'!B19</f>
        <v>4</v>
      </c>
      <c r="C19" s="4" t="str">
        <f>'WEEKLY COMPETITIVE REPORT'!C19</f>
        <v>TWILIGHT BREAKING DAWN PART 1</v>
      </c>
      <c r="D19" s="4" t="str">
        <f>'WEEKLY COMPETITIVE REPORT'!E19</f>
        <v>IND</v>
      </c>
      <c r="E19" s="4" t="str">
        <f>'WEEKLY COMPETITIVE REPORT'!F19</f>
        <v>Blitz</v>
      </c>
      <c r="F19" s="38">
        <f>'WEEKLY COMPETITIVE REPORT'!G19</f>
        <v>5</v>
      </c>
      <c r="G19" s="38">
        <f>'WEEKLY COMPETITIVE REPORT'!H19</f>
        <v>12</v>
      </c>
      <c r="H19" s="15">
        <f>'WEEKLY COMPETITIVE REPORT'!I19/X4</f>
        <v>7696.233963305283</v>
      </c>
      <c r="I19" s="15">
        <f>'WEEKLY COMPETITIVE REPORT'!J19/X4</f>
        <v>15942.888674299904</v>
      </c>
      <c r="J19" s="23">
        <f>'WEEKLY COMPETITIVE REPORT'!K19</f>
        <v>1130</v>
      </c>
      <c r="K19" s="23">
        <f>'WEEKLY COMPETITIVE REPORT'!L19</f>
        <v>2341</v>
      </c>
      <c r="L19" s="65">
        <f>'WEEKLY COMPETITIVE REPORT'!M19</f>
        <v>-51.726226529376135</v>
      </c>
      <c r="M19" s="15">
        <f t="shared" si="0"/>
        <v>641.3528302754403</v>
      </c>
      <c r="N19" s="38">
        <f>'WEEKLY COMPETITIVE REPORT'!O19</f>
        <v>12</v>
      </c>
      <c r="O19" s="15">
        <f>'WEEKLY COMPETITIVE REPORT'!P19/X4</f>
        <v>0</v>
      </c>
      <c r="P19" s="15">
        <f>'WEEKLY COMPETITIVE REPORT'!Q19/X4</f>
        <v>0</v>
      </c>
      <c r="Q19" s="23">
        <f>'WEEKLY COMPETITIVE REPORT'!R19</f>
        <v>0</v>
      </c>
      <c r="R19" s="23">
        <f>'WEEKLY COMPETITIVE REPORT'!S19</f>
        <v>0</v>
      </c>
      <c r="S19" s="65" t="e">
        <f>'WEEKLY COMPETITIVE REPORT'!T19</f>
        <v>#DIV/0!</v>
      </c>
      <c r="T19" s="15">
        <f>'WEEKLY COMPETITIVE REPORT'!U19/X4</f>
        <v>0</v>
      </c>
      <c r="U19" s="15">
        <f t="shared" si="1"/>
        <v>0</v>
      </c>
      <c r="V19" s="26">
        <f>'WEEKLY COMPETITIVE REPORT'!W19/X4</f>
        <v>336152.57276865776</v>
      </c>
      <c r="W19" s="23">
        <f>'WEEKLY COMPETITIVE REPORT'!X19</f>
        <v>0</v>
      </c>
      <c r="X19" s="57">
        <f>'WEEKLY COMPETITIVE REPORT'!Y19</f>
        <v>54225</v>
      </c>
    </row>
    <row r="20" spans="1:24" ht="12.75">
      <c r="A20" s="52">
        <v>7</v>
      </c>
      <c r="B20" s="4">
        <f>'WEEKLY COMPETITIVE REPORT'!B20</f>
        <v>12</v>
      </c>
      <c r="C20" s="4" t="str">
        <f>'WEEKLY COMPETITIVE REPORT'!C20</f>
        <v>THE SMURFS</v>
      </c>
      <c r="D20" s="4" t="str">
        <f>'WEEKLY COMPETITIVE REPORT'!E20</f>
        <v>SONY</v>
      </c>
      <c r="E20" s="4" t="str">
        <f>'WEEKLY COMPETITIVE REPORT'!F20</f>
        <v>CF</v>
      </c>
      <c r="F20" s="38">
        <f>'WEEKLY COMPETITIVE REPORT'!G20</f>
        <v>18</v>
      </c>
      <c r="G20" s="38">
        <f>'WEEKLY COMPETITIVE REPORT'!H20</f>
        <v>19</v>
      </c>
      <c r="H20" s="15">
        <f>'WEEKLY COMPETITIVE REPORT'!I20/X4</f>
        <v>5755.276589874466</v>
      </c>
      <c r="I20" s="15">
        <f>'WEEKLY COMPETITIVE REPORT'!J20/X4</f>
        <v>4101.255345564906</v>
      </c>
      <c r="J20" s="23">
        <f>'WEEKLY COMPETITIVE REPORT'!K20</f>
        <v>805</v>
      </c>
      <c r="K20" s="23">
        <f>'WEEKLY COMPETITIVE REPORT'!L20</f>
        <v>626</v>
      </c>
      <c r="L20" s="65">
        <f>'WEEKLY COMPETITIVE REPORT'!M20</f>
        <v>40.329633366969404</v>
      </c>
      <c r="M20" s="15">
        <f t="shared" si="0"/>
        <v>302.9092942039192</v>
      </c>
      <c r="N20" s="38">
        <f>'WEEKLY COMPETITIVE REPORT'!O20</f>
        <v>19</v>
      </c>
      <c r="O20" s="15">
        <f>'WEEKLY COMPETITIVE REPORT'!P20/X4</f>
        <v>0</v>
      </c>
      <c r="P20" s="15">
        <f>'WEEKLY COMPETITIVE REPORT'!Q20/X4</f>
        <v>0</v>
      </c>
      <c r="Q20" s="23">
        <f>'WEEKLY COMPETITIVE REPORT'!R20</f>
        <v>0</v>
      </c>
      <c r="R20" s="23">
        <f>'WEEKLY COMPETITIVE REPORT'!S20</f>
        <v>0</v>
      </c>
      <c r="S20" s="65" t="e">
        <f>'WEEKLY COMPETITIVE REPORT'!T20</f>
        <v>#DIV/0!</v>
      </c>
      <c r="T20" s="15">
        <f>'WEEKLY COMPETITIVE REPORT'!U20/X4</f>
        <v>0</v>
      </c>
      <c r="U20" s="15">
        <f t="shared" si="1"/>
        <v>0</v>
      </c>
      <c r="V20" s="26">
        <f>'WEEKLY COMPETITIVE REPORT'!W20/X4</f>
        <v>1347790.0400055181</v>
      </c>
      <c r="W20" s="23">
        <f>'WEEKLY COMPETITIVE REPORT'!X20</f>
        <v>0</v>
      </c>
      <c r="X20" s="57">
        <f>'WEEKLY COMPETITIVE REPORT'!Y20</f>
        <v>205646</v>
      </c>
    </row>
    <row r="21" spans="1:24" ht="12.75">
      <c r="A21" s="51">
        <v>8</v>
      </c>
      <c r="B21" s="4">
        <f>'WEEKLY COMPETITIVE REPORT'!B21</f>
        <v>7</v>
      </c>
      <c r="C21" s="4" t="str">
        <f>'WEEKLY COMPETITIVE REPORT'!C21</f>
        <v>HAPPY FEET 2</v>
      </c>
      <c r="D21" s="4" t="str">
        <f>'WEEKLY COMPETITIVE REPORT'!E21</f>
        <v>WB</v>
      </c>
      <c r="E21" s="4" t="str">
        <f>'WEEKLY COMPETITIVE REPORT'!F21</f>
        <v>Blitz</v>
      </c>
      <c r="F21" s="38">
        <f>'WEEKLY COMPETITIVE REPORT'!G21</f>
        <v>4</v>
      </c>
      <c r="G21" s="38">
        <f>'WEEKLY COMPETITIVE REPORT'!H21</f>
        <v>17</v>
      </c>
      <c r="H21" s="15">
        <f>'WEEKLY COMPETITIVE REPORT'!I21/X4</f>
        <v>5122.0858049386125</v>
      </c>
      <c r="I21" s="15">
        <f>'WEEKLY COMPETITIVE REPORT'!J21/X4</f>
        <v>6511.2429300593185</v>
      </c>
      <c r="J21" s="23">
        <f>'WEEKLY COMPETITIVE REPORT'!K21</f>
        <v>774</v>
      </c>
      <c r="K21" s="23">
        <f>'WEEKLY COMPETITIVE REPORT'!L21</f>
        <v>960</v>
      </c>
      <c r="L21" s="65">
        <f>'WEEKLY COMPETITIVE REPORT'!M21</f>
        <v>-21.33474576271186</v>
      </c>
      <c r="M21" s="15">
        <f aca="true" t="shared" si="2" ref="M21:M33">H21/G21</f>
        <v>301.299164996389</v>
      </c>
      <c r="N21" s="38">
        <f>'WEEKLY COMPETITIVE REPORT'!O21</f>
        <v>17</v>
      </c>
      <c r="O21" s="15">
        <f>'WEEKLY COMPETITIVE REPORT'!P21/X4</f>
        <v>0</v>
      </c>
      <c r="P21" s="15">
        <f>'WEEKLY COMPETITIVE REPORT'!Q21/X4</f>
        <v>0</v>
      </c>
      <c r="Q21" s="23">
        <f>'WEEKLY COMPETITIVE REPORT'!R21</f>
        <v>0</v>
      </c>
      <c r="R21" s="23">
        <f>'WEEKLY COMPETITIVE REPORT'!S21</f>
        <v>0</v>
      </c>
      <c r="S21" s="65" t="e">
        <f>'WEEKLY COMPETITIVE REPORT'!T21</f>
        <v>#DIV/0!</v>
      </c>
      <c r="T21" s="15">
        <f>'WEEKLY COMPETITIVE REPORT'!U21/X4</f>
        <v>0</v>
      </c>
      <c r="U21" s="15">
        <f aca="true" t="shared" si="3" ref="U21:U33">O21/N21</f>
        <v>0</v>
      </c>
      <c r="V21" s="26">
        <f>'WEEKLY COMPETITIVE REPORT'!W21/X4</f>
        <v>69884.12194785487</v>
      </c>
      <c r="W21" s="23">
        <f>'WEEKLY COMPETITIVE REPORT'!X21</f>
        <v>0</v>
      </c>
      <c r="X21" s="57">
        <f>'WEEKLY COMPETITIVE REPORT'!Y21</f>
        <v>10414</v>
      </c>
    </row>
    <row r="22" spans="1:24" ht="12.75">
      <c r="A22" s="51">
        <v>9</v>
      </c>
      <c r="B22" s="4">
        <f>'WEEKLY COMPETITIVE REPORT'!B22</f>
        <v>6</v>
      </c>
      <c r="C22" s="4" t="str">
        <f>'WEEKLY COMPETITIVE REPORT'!C22</f>
        <v>MIDNIGHT IN PARIS</v>
      </c>
      <c r="D22" s="4" t="str">
        <f>'WEEKLY COMPETITIVE REPORT'!E22</f>
        <v>IND</v>
      </c>
      <c r="E22" s="4" t="str">
        <f>'WEEKLY COMPETITIVE REPORT'!F22</f>
        <v>Blitz</v>
      </c>
      <c r="F22" s="38">
        <f>'WEEKLY COMPETITIVE REPORT'!G22</f>
        <v>4</v>
      </c>
      <c r="G22" s="38">
        <f>'WEEKLY COMPETITIVE REPORT'!H22</f>
        <v>3</v>
      </c>
      <c r="H22" s="15">
        <f>'WEEKLY COMPETITIVE REPORT'!I22/X4</f>
        <v>4360.601462270658</v>
      </c>
      <c r="I22" s="15">
        <f>'WEEKLY COMPETITIVE REPORT'!J22/X4</f>
        <v>6585.735963581184</v>
      </c>
      <c r="J22" s="23">
        <f>'WEEKLY COMPETITIVE REPORT'!K22</f>
        <v>620</v>
      </c>
      <c r="K22" s="23">
        <f>'WEEKLY COMPETITIVE REPORT'!L22</f>
        <v>929</v>
      </c>
      <c r="L22" s="65">
        <f>'WEEKLY COMPETITIVE REPORT'!M22</f>
        <v>-33.787180561374115</v>
      </c>
      <c r="M22" s="15">
        <f t="shared" si="2"/>
        <v>1453.533820756886</v>
      </c>
      <c r="N22" s="38">
        <f>'WEEKLY COMPETITIVE REPORT'!O22</f>
        <v>3</v>
      </c>
      <c r="O22" s="15">
        <f>'WEEKLY COMPETITIVE REPORT'!P22/X4</f>
        <v>0</v>
      </c>
      <c r="P22" s="15">
        <f>'WEEKLY COMPETITIVE REPORT'!Q22/X4</f>
        <v>0</v>
      </c>
      <c r="Q22" s="23">
        <f>'WEEKLY COMPETITIVE REPORT'!R22</f>
        <v>0</v>
      </c>
      <c r="R22" s="23">
        <f>'WEEKLY COMPETITIVE REPORT'!S22</f>
        <v>0</v>
      </c>
      <c r="S22" s="65" t="e">
        <f>'WEEKLY COMPETITIVE REPORT'!T22</f>
        <v>#DIV/0!</v>
      </c>
      <c r="T22" s="15">
        <f>'WEEKLY COMPETITIVE REPORT'!U22/X4</f>
        <v>0</v>
      </c>
      <c r="U22" s="15">
        <f t="shared" si="3"/>
        <v>0</v>
      </c>
      <c r="V22" s="26">
        <f>'WEEKLY COMPETITIVE REPORT'!W22/X4</f>
        <v>50826.32087184439</v>
      </c>
      <c r="W22" s="23">
        <f>'WEEKLY COMPETITIVE REPORT'!X22</f>
        <v>0</v>
      </c>
      <c r="X22" s="57">
        <f>'WEEKLY COMPETITIVE REPORT'!Y22</f>
        <v>7651</v>
      </c>
    </row>
    <row r="23" spans="1:24" ht="12.75">
      <c r="A23" s="51">
        <v>10</v>
      </c>
      <c r="B23" s="4">
        <f>'WEEKLY COMPETITIVE REPORT'!B23</f>
        <v>5</v>
      </c>
      <c r="C23" s="4" t="str">
        <f>'WEEKLY COMPETITIVE REPORT'!C23</f>
        <v>TOWER HEIST</v>
      </c>
      <c r="D23" s="4" t="str">
        <f>'WEEKLY COMPETITIVE REPORT'!E23</f>
        <v>UNI</v>
      </c>
      <c r="E23" s="4" t="str">
        <f>'WEEKLY COMPETITIVE REPORT'!F23</f>
        <v>Karantanija</v>
      </c>
      <c r="F23" s="38">
        <f>'WEEKLY COMPETITIVE REPORT'!G23</f>
        <v>7</v>
      </c>
      <c r="G23" s="38">
        <f>'WEEKLY COMPETITIVE REPORT'!H23</f>
        <v>9</v>
      </c>
      <c r="H23" s="15">
        <f>'WEEKLY COMPETITIVE REPORT'!I23/X4</f>
        <v>3879.155745620086</v>
      </c>
      <c r="I23" s="15">
        <f>'WEEKLY COMPETITIVE REPORT'!J23/X4</f>
        <v>6904.400606980274</v>
      </c>
      <c r="J23" s="23">
        <f>'WEEKLY COMPETITIVE REPORT'!K23</f>
        <v>563</v>
      </c>
      <c r="K23" s="23">
        <f>'WEEKLY COMPETITIVE REPORT'!L23</f>
        <v>1031</v>
      </c>
      <c r="L23" s="65">
        <f>'WEEKLY COMPETITIVE REPORT'!M23</f>
        <v>-43.816183816183816</v>
      </c>
      <c r="M23" s="15">
        <f t="shared" si="2"/>
        <v>431.0173050688984</v>
      </c>
      <c r="N23" s="38">
        <f>'WEEKLY COMPETITIVE REPORT'!O23</f>
        <v>9</v>
      </c>
      <c r="O23" s="15">
        <f>'WEEKLY COMPETITIVE REPORT'!P23/X4</f>
        <v>0</v>
      </c>
      <c r="P23" s="15">
        <f>'WEEKLY COMPETITIVE REPORT'!Q23/X4</f>
        <v>0</v>
      </c>
      <c r="Q23" s="23">
        <f>'WEEKLY COMPETITIVE REPORT'!R23</f>
        <v>0</v>
      </c>
      <c r="R23" s="23">
        <f>'WEEKLY COMPETITIVE REPORT'!S23</f>
        <v>0</v>
      </c>
      <c r="S23" s="65" t="e">
        <f>'WEEKLY COMPETITIVE REPORT'!T23</f>
        <v>#DIV/0!</v>
      </c>
      <c r="T23" s="15">
        <f>'WEEKLY COMPETITIVE REPORT'!U23/X4</f>
        <v>0</v>
      </c>
      <c r="U23" s="15">
        <f t="shared" si="3"/>
        <v>0</v>
      </c>
      <c r="V23" s="26">
        <f>'WEEKLY COMPETITIVE REPORT'!W23/X4</f>
        <v>229773.76189819287</v>
      </c>
      <c r="W23" s="23">
        <f>'WEEKLY COMPETITIVE REPORT'!X23</f>
        <v>0</v>
      </c>
      <c r="X23" s="57">
        <f>'WEEKLY COMPETITIVE REPORT'!Y23</f>
        <v>35744</v>
      </c>
    </row>
    <row r="24" spans="1:24" ht="12.75">
      <c r="A24" s="51">
        <v>11</v>
      </c>
      <c r="B24" s="4">
        <f>'WEEKLY COMPETITIVE REPORT'!B24</f>
        <v>9</v>
      </c>
      <c r="C24" s="4" t="str">
        <f>'WEEKLY COMPETITIVE REPORT'!C24</f>
        <v>I DON'T KNOW HOW SHE DOES IT</v>
      </c>
      <c r="D24" s="4" t="str">
        <f>'WEEKLY COMPETITIVE REPORT'!E24</f>
        <v>IND</v>
      </c>
      <c r="E24" s="4" t="str">
        <f>'WEEKLY COMPETITIVE REPORT'!F24</f>
        <v>Cinemania</v>
      </c>
      <c r="F24" s="38">
        <f>'WEEKLY COMPETITIVE REPORT'!G24</f>
        <v>4</v>
      </c>
      <c r="G24" s="38">
        <f>'WEEKLY COMPETITIVE REPORT'!H24</f>
        <v>9</v>
      </c>
      <c r="H24" s="15">
        <f>'WEEKLY COMPETITIVE REPORT'!I24/X4</f>
        <v>3469.4440612498274</v>
      </c>
      <c r="I24" s="15">
        <f>'WEEKLY COMPETITIVE REPORT'!J24/X4</f>
        <v>5580.080011036005</v>
      </c>
      <c r="J24" s="23">
        <f>'WEEKLY COMPETITIVE REPORT'!K24</f>
        <v>512</v>
      </c>
      <c r="K24" s="23">
        <f>'WEEKLY COMPETITIVE REPORT'!L24</f>
        <v>802</v>
      </c>
      <c r="L24" s="65">
        <f>'WEEKLY COMPETITIVE REPORT'!M24</f>
        <v>-37.82447466007417</v>
      </c>
      <c r="M24" s="15">
        <f t="shared" si="2"/>
        <v>385.49378458331415</v>
      </c>
      <c r="N24" s="38">
        <f>'WEEKLY COMPETITIVE REPORT'!O24</f>
        <v>9</v>
      </c>
      <c r="O24" s="15">
        <f>'WEEKLY COMPETITIVE REPORT'!P24/X4</f>
        <v>0</v>
      </c>
      <c r="P24" s="15">
        <f>'WEEKLY COMPETITIVE REPORT'!Q24/X4</f>
        <v>0</v>
      </c>
      <c r="Q24" s="23">
        <f>'WEEKLY COMPETITIVE REPORT'!R24</f>
        <v>0</v>
      </c>
      <c r="R24" s="23">
        <f>'WEEKLY COMPETITIVE REPORT'!S24</f>
        <v>0</v>
      </c>
      <c r="S24" s="65" t="e">
        <f>'WEEKLY COMPETITIVE REPORT'!T24</f>
        <v>#DIV/0!</v>
      </c>
      <c r="T24" s="15">
        <f>'WEEKLY COMPETITIVE REPORT'!U24/X4</f>
        <v>0</v>
      </c>
      <c r="U24" s="15">
        <f t="shared" si="3"/>
        <v>0</v>
      </c>
      <c r="V24" s="26">
        <f>'WEEKLY COMPETITIVE REPORT'!W24/X4</f>
        <v>58002.483101117396</v>
      </c>
      <c r="W24" s="23">
        <f>'WEEKLY COMPETITIVE REPORT'!X24</f>
        <v>0</v>
      </c>
      <c r="X24" s="57">
        <f>'WEEKLY COMPETITIVE REPORT'!Y24</f>
        <v>9474</v>
      </c>
    </row>
    <row r="25" spans="1:24" ht="12.75">
      <c r="A25" s="51">
        <v>12</v>
      </c>
      <c r="B25" s="4">
        <f>'WEEKLY COMPETITIVE REPORT'!B25</f>
        <v>11</v>
      </c>
      <c r="C25" s="4" t="str">
        <f>'WEEKLY COMPETITIVE REPORT'!C25</f>
        <v>THE HELP</v>
      </c>
      <c r="D25" s="4" t="str">
        <f>'WEEKLY COMPETITIVE REPORT'!E25</f>
        <v>BVI</v>
      </c>
      <c r="E25" s="4" t="str">
        <f>'WEEKLY COMPETITIVE REPORT'!F25</f>
        <v>CENEX</v>
      </c>
      <c r="F25" s="38">
        <f>'WEEKLY COMPETITIVE REPORT'!G25</f>
        <v>2</v>
      </c>
      <c r="G25" s="38">
        <f>'WEEKLY COMPETITIVE REPORT'!H25</f>
        <v>5</v>
      </c>
      <c r="H25" s="15">
        <f>'WEEKLY COMPETITIVE REPORT'!I25/X4</f>
        <v>2612.774175748379</v>
      </c>
      <c r="I25" s="15">
        <f>'WEEKLY COMPETITIVE REPORT'!J25/X4</f>
        <v>4566.147054766175</v>
      </c>
      <c r="J25" s="23">
        <f>'WEEKLY COMPETITIVE REPORT'!K25</f>
        <v>355</v>
      </c>
      <c r="K25" s="23">
        <f>'WEEKLY COMPETITIVE REPORT'!L25</f>
        <v>616</v>
      </c>
      <c r="L25" s="65">
        <f>'WEEKLY COMPETITIVE REPORT'!M25</f>
        <v>-42.77945619335347</v>
      </c>
      <c r="M25" s="15">
        <f t="shared" si="2"/>
        <v>522.5548351496758</v>
      </c>
      <c r="N25" s="38">
        <f>'WEEKLY COMPETITIVE REPORT'!O25</f>
        <v>5</v>
      </c>
      <c r="O25" s="15">
        <f>'WEEKLY COMPETITIVE REPORT'!P25/X4</f>
        <v>0</v>
      </c>
      <c r="P25" s="15">
        <f>'WEEKLY COMPETITIVE REPORT'!Q25/X4</f>
        <v>0</v>
      </c>
      <c r="Q25" s="23">
        <f>'WEEKLY COMPETITIVE REPORT'!R25</f>
        <v>0</v>
      </c>
      <c r="R25" s="23">
        <f>'WEEKLY COMPETITIVE REPORT'!S25</f>
        <v>0</v>
      </c>
      <c r="S25" s="65" t="e">
        <f>'WEEKLY COMPETITIVE REPORT'!T25</f>
        <v>#DIV/0!</v>
      </c>
      <c r="T25" s="15">
        <f>'WEEKLY COMPETITIVE REPORT'!U25/X4</f>
        <v>0</v>
      </c>
      <c r="U25" s="15">
        <f t="shared" si="3"/>
        <v>0</v>
      </c>
      <c r="V25" s="26">
        <f>'WEEKLY COMPETITIVE REPORT'!W25/X4</f>
        <v>10252.448613601877</v>
      </c>
      <c r="W25" s="23">
        <f>'WEEKLY COMPETITIVE REPORT'!X25</f>
        <v>0</v>
      </c>
      <c r="X25" s="57">
        <f>'WEEKLY COMPETITIVE REPORT'!Y25</f>
        <v>1508</v>
      </c>
    </row>
    <row r="26" spans="1:24" ht="12.75" customHeight="1">
      <c r="A26" s="51">
        <v>13</v>
      </c>
      <c r="B26" s="4">
        <f>'WEEKLY COMPETITIVE REPORT'!B26</f>
        <v>13</v>
      </c>
      <c r="C26" s="4" t="str">
        <f>'WEEKLY COMPETITIVE REPORT'!C26</f>
        <v>IN TIME</v>
      </c>
      <c r="D26" s="4" t="str">
        <f>'WEEKLY COMPETITIVE REPORT'!E26</f>
        <v>FOX</v>
      </c>
      <c r="E26" s="4" t="str">
        <f>'WEEKLY COMPETITIVE REPORT'!F26</f>
        <v>Blitz</v>
      </c>
      <c r="F26" s="38">
        <f>'WEEKLY COMPETITIVE REPORT'!G26</f>
        <v>7</v>
      </c>
      <c r="G26" s="38">
        <f>'WEEKLY COMPETITIVE REPORT'!H26</f>
        <v>6</v>
      </c>
      <c r="H26" s="15">
        <f>'WEEKLY COMPETITIVE REPORT'!I26/X4</f>
        <v>2396.19257828666</v>
      </c>
      <c r="I26" s="15">
        <f>'WEEKLY COMPETITIVE REPORT'!J26/X4</f>
        <v>3466.685060008277</v>
      </c>
      <c r="J26" s="23">
        <f>'WEEKLY COMPETITIVE REPORT'!K26</f>
        <v>343</v>
      </c>
      <c r="K26" s="23">
        <f>'WEEKLY COMPETITIVE REPORT'!L26</f>
        <v>492</v>
      </c>
      <c r="L26" s="65">
        <f>'WEEKLY COMPETITIVE REPORT'!M26</f>
        <v>-30.879426979705528</v>
      </c>
      <c r="M26" s="15">
        <f t="shared" si="2"/>
        <v>399.36542971444334</v>
      </c>
      <c r="N26" s="38">
        <f>'WEEKLY COMPETITIVE REPORT'!O26</f>
        <v>6</v>
      </c>
      <c r="O26" s="15">
        <f>'WEEKLY COMPETITIVE REPORT'!P26/X4</f>
        <v>0</v>
      </c>
      <c r="P26" s="15">
        <f>'WEEKLY COMPETITIVE REPORT'!Q26/X4</f>
        <v>0</v>
      </c>
      <c r="Q26" s="23">
        <f>'WEEKLY COMPETITIVE REPORT'!R26</f>
        <v>0</v>
      </c>
      <c r="R26" s="23">
        <f>'WEEKLY COMPETITIVE REPORT'!S26</f>
        <v>0</v>
      </c>
      <c r="S26" s="65" t="e">
        <f>'WEEKLY COMPETITIVE REPORT'!T26</f>
        <v>#DIV/0!</v>
      </c>
      <c r="T26" s="15">
        <f>'WEEKLY COMPETITIVE REPORT'!U26/X4</f>
        <v>0</v>
      </c>
      <c r="U26" s="15">
        <f t="shared" si="3"/>
        <v>0</v>
      </c>
      <c r="V26" s="26">
        <f>'WEEKLY COMPETITIVE REPORT'!W26/X4</f>
        <v>103023.86536073941</v>
      </c>
      <c r="W26" s="23">
        <f>'WEEKLY COMPETITIVE REPORT'!X26</f>
        <v>0</v>
      </c>
      <c r="X26" s="57">
        <f>'WEEKLY COMPETITIVE REPORT'!Y26</f>
        <v>16458</v>
      </c>
    </row>
    <row r="27" spans="1:24" ht="12.75" customHeight="1">
      <c r="A27" s="51">
        <v>14</v>
      </c>
      <c r="B27" s="4" t="str">
        <f>'WEEKLY COMPETITIVE REPORT'!B27</f>
        <v>New</v>
      </c>
      <c r="C27" s="4" t="str">
        <f>'WEEKLY COMPETITIVE REPORT'!C27</f>
        <v>MELANCHOLIA</v>
      </c>
      <c r="D27" s="4" t="str">
        <f>'WEEKLY COMPETITIVE REPORT'!E27</f>
        <v>IND</v>
      </c>
      <c r="E27" s="4" t="str">
        <f>'WEEKLY COMPETITIVE REPORT'!F27</f>
        <v>CF</v>
      </c>
      <c r="F27" s="38">
        <f>'WEEKLY COMPETITIVE REPORT'!G27</f>
        <v>1</v>
      </c>
      <c r="G27" s="38">
        <f>'WEEKLY COMPETITIVE REPORT'!H27</f>
        <v>1</v>
      </c>
      <c r="H27" s="15">
        <f>'WEEKLY COMPETITIVE REPORT'!I27/X4</f>
        <v>2074.7689336460203</v>
      </c>
      <c r="I27" s="15">
        <f>'WEEKLY COMPETITIVE REPORT'!J27/X17</f>
        <v>0</v>
      </c>
      <c r="J27" s="23">
        <f>'WEEKLY COMPETITIVE REPORT'!K27</f>
        <v>318</v>
      </c>
      <c r="K27" s="23">
        <f>'WEEKLY COMPETITIVE REPORT'!L27</f>
        <v>0</v>
      </c>
      <c r="L27" s="65">
        <f>'WEEKLY COMPETITIVE REPORT'!M27</f>
        <v>0</v>
      </c>
      <c r="M27" s="15">
        <f t="shared" si="2"/>
        <v>2074.7689336460203</v>
      </c>
      <c r="N27" s="38">
        <f>'WEEKLY COMPETITIVE REPORT'!O27</f>
        <v>1</v>
      </c>
      <c r="O27" s="15">
        <f>'WEEKLY COMPETITIVE REPORT'!P27/X4</f>
        <v>0</v>
      </c>
      <c r="P27" s="15">
        <f>'WEEKLY COMPETITIVE REPORT'!Q27/X17</f>
        <v>0</v>
      </c>
      <c r="Q27" s="23">
        <f>'WEEKLY COMPETITIVE REPORT'!R27</f>
        <v>0</v>
      </c>
      <c r="R27" s="23">
        <f>'WEEKLY COMPETITIVE REPORT'!S27</f>
        <v>0</v>
      </c>
      <c r="S27" s="65">
        <f>'WEEKLY COMPETITIVE REPORT'!T27</f>
        <v>0</v>
      </c>
      <c r="T27" s="15">
        <f>'WEEKLY COMPETITIVE REPORT'!U27/X17</f>
        <v>0</v>
      </c>
      <c r="U27" s="15">
        <f t="shared" si="3"/>
        <v>0</v>
      </c>
      <c r="V27" s="26">
        <f>'WEEKLY COMPETITIVE REPORT'!W27/X4</f>
        <v>12939.71582287212</v>
      </c>
      <c r="W27" s="23">
        <f>'WEEKLY COMPETITIVE REPORT'!X27</f>
        <v>0</v>
      </c>
      <c r="X27" s="57">
        <f>'WEEKLY COMPETITIVE REPORT'!Y27</f>
        <v>2075</v>
      </c>
    </row>
    <row r="28" spans="1:24" ht="12.75">
      <c r="A28" s="51">
        <v>15</v>
      </c>
      <c r="B28" s="4">
        <f>'WEEKLY COMPETITIVE REPORT'!B28</f>
        <v>8</v>
      </c>
      <c r="C28" s="4" t="str">
        <f>'WEEKLY COMPETITIVE REPORT'!C28</f>
        <v>IMMORTALS</v>
      </c>
      <c r="D28" s="4" t="str">
        <f>'WEEKLY COMPETITIVE REPORT'!E28</f>
        <v>IND</v>
      </c>
      <c r="E28" s="4" t="str">
        <f>'WEEKLY COMPETITIVE REPORT'!F28</f>
        <v>Karantanija</v>
      </c>
      <c r="F28" s="38">
        <f>'WEEKLY COMPETITIVE REPORT'!G28</f>
        <v>6</v>
      </c>
      <c r="G28" s="38">
        <f>'WEEKLY COMPETITIVE REPORT'!H28</f>
        <v>13</v>
      </c>
      <c r="H28" s="15">
        <f>'WEEKLY COMPETITIVE REPORT'!I28/X4</f>
        <v>2003.0349013657055</v>
      </c>
      <c r="I28" s="15">
        <f>'WEEKLY COMPETITIVE REPORT'!J28/X17</f>
        <v>0.7010967425110493</v>
      </c>
      <c r="J28" s="23">
        <f>'WEEKLY COMPETITIVE REPORT'!K28</f>
        <v>272</v>
      </c>
      <c r="K28" s="23">
        <f>'WEEKLY COMPETITIVE REPORT'!L28</f>
        <v>766</v>
      </c>
      <c r="L28" s="65">
        <f>'WEEKLY COMPETITIVE REPORT'!M28</f>
        <v>-66.09852906840999</v>
      </c>
      <c r="M28" s="15">
        <f t="shared" si="2"/>
        <v>154.07960779736197</v>
      </c>
      <c r="N28" s="38">
        <f>'WEEKLY COMPETITIVE REPORT'!O28</f>
        <v>13</v>
      </c>
      <c r="O28" s="15">
        <f>'WEEKLY COMPETITIVE REPORT'!P28/X4</f>
        <v>0</v>
      </c>
      <c r="P28" s="15">
        <f>'WEEKLY COMPETITIVE REPORT'!Q28/X17</f>
        <v>0</v>
      </c>
      <c r="Q28" s="23">
        <f>'WEEKLY COMPETITIVE REPORT'!R28</f>
        <v>0</v>
      </c>
      <c r="R28" s="23">
        <f>'WEEKLY COMPETITIVE REPORT'!S28</f>
        <v>0</v>
      </c>
      <c r="S28" s="65" t="e">
        <f>'WEEKLY COMPETITIVE REPORT'!T28</f>
        <v>#DIV/0!</v>
      </c>
      <c r="T28" s="15">
        <f>'WEEKLY COMPETITIVE REPORT'!U28/X17</f>
        <v>0</v>
      </c>
      <c r="U28" s="15">
        <f t="shared" si="3"/>
        <v>0</v>
      </c>
      <c r="V28" s="26">
        <f>'WEEKLY COMPETITIVE REPORT'!W28/X4</f>
        <v>153280.45247620362</v>
      </c>
      <c r="W28" s="23">
        <f>'WEEKLY COMPETITIVE REPORT'!X28</f>
        <v>0</v>
      </c>
      <c r="X28" s="57">
        <f>'WEEKLY COMPETITIVE REPORT'!Y28</f>
        <v>21501</v>
      </c>
    </row>
    <row r="29" spans="1:24" ht="12.75">
      <c r="A29" s="51">
        <v>16</v>
      </c>
      <c r="B29" s="4" t="str">
        <f>'WEEKLY COMPETITIVE REPORT'!B29</f>
        <v>New</v>
      </c>
      <c r="C29" s="4" t="str">
        <f>'WEEKLY COMPETITIVE REPORT'!C29</f>
        <v>POTICHE</v>
      </c>
      <c r="D29" s="4" t="str">
        <f>'WEEKLY COMPETITIVE REPORT'!E29</f>
        <v>IND</v>
      </c>
      <c r="E29" s="4" t="str">
        <f>'WEEKLY COMPETITIVE REPORT'!F29</f>
        <v>CF</v>
      </c>
      <c r="F29" s="38">
        <f>'WEEKLY COMPETITIVE REPORT'!G29</f>
        <v>1</v>
      </c>
      <c r="G29" s="38">
        <f>'WEEKLY COMPETITIVE REPORT'!H29</f>
        <v>1</v>
      </c>
      <c r="H29" s="15">
        <f>'WEEKLY COMPETITIVE REPORT'!I29/X4</f>
        <v>1939.577872810043</v>
      </c>
      <c r="I29" s="15">
        <f>'WEEKLY COMPETITIVE REPORT'!J29/X17</f>
        <v>0</v>
      </c>
      <c r="J29" s="23">
        <f>'WEEKLY COMPETITIVE REPORT'!K29</f>
        <v>302</v>
      </c>
      <c r="K29" s="23">
        <f>'WEEKLY COMPETITIVE REPORT'!L29</f>
        <v>0</v>
      </c>
      <c r="L29" s="65">
        <f>'WEEKLY COMPETITIVE REPORT'!M29</f>
        <v>0</v>
      </c>
      <c r="M29" s="15">
        <f t="shared" si="2"/>
        <v>1939.577872810043</v>
      </c>
      <c r="N29" s="38">
        <f>'WEEKLY COMPETITIVE REPORT'!O29</f>
        <v>1</v>
      </c>
      <c r="O29" s="15">
        <f>'WEEKLY COMPETITIVE REPORT'!P29/X4</f>
        <v>0</v>
      </c>
      <c r="P29" s="15">
        <f>'WEEKLY COMPETITIVE REPORT'!Q29/X17</f>
        <v>0</v>
      </c>
      <c r="Q29" s="23">
        <f>'WEEKLY COMPETITIVE REPORT'!R29</f>
        <v>0</v>
      </c>
      <c r="R29" s="23">
        <f>'WEEKLY COMPETITIVE REPORT'!S29</f>
        <v>0</v>
      </c>
      <c r="S29" s="65">
        <f>'WEEKLY COMPETITIVE REPORT'!T29</f>
        <v>0</v>
      </c>
      <c r="T29" s="15">
        <f>'WEEKLY COMPETITIVE REPORT'!U29/X4</f>
        <v>0</v>
      </c>
      <c r="U29" s="15">
        <f t="shared" si="3"/>
        <v>0</v>
      </c>
      <c r="V29" s="26">
        <f>'WEEKLY COMPETITIVE REPORT'!W29/X4</f>
        <v>14334.390950475929</v>
      </c>
      <c r="W29" s="23">
        <f>'WEEKLY COMPETITIVE REPORT'!X29</f>
        <v>0</v>
      </c>
      <c r="X29" s="57">
        <f>'WEEKLY COMPETITIVE REPORT'!Y29</f>
        <v>2333</v>
      </c>
    </row>
    <row r="30" spans="1:24" ht="12.75">
      <c r="A30" s="52">
        <v>17</v>
      </c>
      <c r="B30" s="4">
        <f>'WEEKLY COMPETITIVE REPORT'!B30</f>
        <v>10</v>
      </c>
      <c r="C30" s="4" t="str">
        <f>'WEEKLY COMPETITIVE REPORT'!C30</f>
        <v>MONEYBALL</v>
      </c>
      <c r="D30" s="4" t="str">
        <f>'WEEKLY COMPETITIVE REPORT'!E30</f>
        <v>SONY</v>
      </c>
      <c r="E30" s="4" t="str">
        <f>'WEEKLY COMPETITIVE REPORT'!F30</f>
        <v>CF</v>
      </c>
      <c r="F30" s="38">
        <f>'WEEKLY COMPETITIVE REPORT'!G30</f>
        <v>3</v>
      </c>
      <c r="G30" s="38">
        <f>'WEEKLY COMPETITIVE REPORT'!H30</f>
        <v>5</v>
      </c>
      <c r="H30" s="15">
        <f>'WEEKLY COMPETITIVE REPORT'!I30/X4</f>
        <v>1696.7857635535936</v>
      </c>
      <c r="I30" s="15">
        <f>'WEEKLY COMPETITIVE REPORT'!J30/X17</f>
        <v>0.5534457357996398</v>
      </c>
      <c r="J30" s="23">
        <f>'WEEKLY COMPETITIVE REPORT'!K30</f>
        <v>226</v>
      </c>
      <c r="K30" s="23">
        <f>'WEEKLY COMPETITIVE REPORT'!L30</f>
        <v>626</v>
      </c>
      <c r="L30" s="65">
        <f>'WEEKLY COMPETITIVE REPORT'!M30</f>
        <v>-63.620230700976045</v>
      </c>
      <c r="M30" s="15">
        <f t="shared" si="2"/>
        <v>339.3571527107187</v>
      </c>
      <c r="N30" s="38">
        <f>'WEEKLY COMPETITIVE REPORT'!O30</f>
        <v>5</v>
      </c>
      <c r="O30" s="15">
        <f>'WEEKLY COMPETITIVE REPORT'!P30/X4</f>
        <v>0</v>
      </c>
      <c r="P30" s="15">
        <f>'WEEKLY COMPETITIVE REPORT'!Q30/X17</f>
        <v>0</v>
      </c>
      <c r="Q30" s="23">
        <f>'WEEKLY COMPETITIVE REPORT'!R30</f>
        <v>0</v>
      </c>
      <c r="R30" s="23">
        <f>'WEEKLY COMPETITIVE REPORT'!S30</f>
        <v>0</v>
      </c>
      <c r="S30" s="65" t="e">
        <f>'WEEKLY COMPETITIVE REPORT'!T30</f>
        <v>#DIV/0!</v>
      </c>
      <c r="T30" s="15">
        <f>'WEEKLY COMPETITIVE REPORT'!U30/X4</f>
        <v>0</v>
      </c>
      <c r="U30" s="15">
        <f t="shared" si="3"/>
        <v>0</v>
      </c>
      <c r="V30" s="26">
        <f>'WEEKLY COMPETITIVE REPORT'!W30/X4</f>
        <v>21580.907711408472</v>
      </c>
      <c r="W30" s="23">
        <f>'WEEKLY COMPETITIVE REPORT'!X30</f>
        <v>0</v>
      </c>
      <c r="X30" s="57">
        <f>'WEEKLY COMPETITIVE REPORT'!Y30</f>
        <v>3177</v>
      </c>
    </row>
    <row r="31" spans="1:24" ht="12.75">
      <c r="A31" s="51">
        <v>18</v>
      </c>
      <c r="B31" s="4">
        <f>'WEEKLY COMPETITIVE REPORT'!B31</f>
        <v>15</v>
      </c>
      <c r="C31" s="4" t="str">
        <f>'WEEKLY COMPETITIVE REPORT'!C31</f>
        <v>LE PEIL QUE HABITO</v>
      </c>
      <c r="D31" s="4" t="str">
        <f>'WEEKLY COMPETITIVE REPORT'!E31</f>
        <v>IND</v>
      </c>
      <c r="E31" s="4" t="str">
        <f>'WEEKLY COMPETITIVE REPORT'!F31</f>
        <v>Cinemania</v>
      </c>
      <c r="F31" s="38">
        <f>'WEEKLY COMPETITIVE REPORT'!G31</f>
        <v>5</v>
      </c>
      <c r="G31" s="38">
        <f>'WEEKLY COMPETITIVE REPORT'!H31</f>
        <v>2</v>
      </c>
      <c r="H31" s="15">
        <f>'WEEKLY COMPETITIVE REPORT'!I31/X4</f>
        <v>578.010760104842</v>
      </c>
      <c r="I31" s="15">
        <f>'WEEKLY COMPETITIVE REPORT'!J31/X17</f>
        <v>0.14846947127189392</v>
      </c>
      <c r="J31" s="23">
        <f>'WEEKLY COMPETITIVE REPORT'!K31</f>
        <v>80</v>
      </c>
      <c r="K31" s="23">
        <f>'WEEKLY COMPETITIVE REPORT'!L31</f>
        <v>175</v>
      </c>
      <c r="L31" s="65">
        <f>'WEEKLY COMPETITIVE REPORT'!M31</f>
        <v>-53.80374862183021</v>
      </c>
      <c r="M31" s="15">
        <f t="shared" si="2"/>
        <v>289.005380052421</v>
      </c>
      <c r="N31" s="38">
        <f>'WEEKLY COMPETITIVE REPORT'!O31</f>
        <v>2</v>
      </c>
      <c r="O31" s="15">
        <f>'WEEKLY COMPETITIVE REPORT'!P31/X4</f>
        <v>0</v>
      </c>
      <c r="P31" s="15">
        <f>'WEEKLY COMPETITIVE REPORT'!Q31/X17</f>
        <v>0</v>
      </c>
      <c r="Q31" s="23">
        <f>'WEEKLY COMPETITIVE REPORT'!R31</f>
        <v>0</v>
      </c>
      <c r="R31" s="23">
        <f>'WEEKLY COMPETITIVE REPORT'!S31</f>
        <v>0</v>
      </c>
      <c r="S31" s="65" t="e">
        <f>'WEEKLY COMPETITIVE REPORT'!T31</f>
        <v>#DIV/0!</v>
      </c>
      <c r="T31" s="15">
        <f>'WEEKLY COMPETITIVE REPORT'!U31/X4</f>
        <v>0</v>
      </c>
      <c r="U31" s="15">
        <f t="shared" si="3"/>
        <v>0</v>
      </c>
      <c r="V31" s="26">
        <f>'WEEKLY COMPETITIVE REPORT'!W31/X4</f>
        <v>26505.72492757622</v>
      </c>
      <c r="W31" s="23">
        <f>'WEEKLY COMPETITIVE REPORT'!X31</f>
        <v>0</v>
      </c>
      <c r="X31" s="57">
        <f>'WEEKLY COMPETITIVE REPORT'!Y31</f>
        <v>4128</v>
      </c>
    </row>
    <row r="32" spans="1:24" ht="12.75">
      <c r="A32" s="51">
        <v>19</v>
      </c>
      <c r="B32" s="4">
        <f>'WEEKLY COMPETITIVE REPORT'!B32</f>
        <v>17</v>
      </c>
      <c r="C32" s="4" t="str">
        <f>'WEEKLY COMPETITIVE REPORT'!C32</f>
        <v>WINX CLUB</v>
      </c>
      <c r="D32" s="4" t="str">
        <f>'WEEKLY COMPETITIVE REPORT'!E32</f>
        <v>IND</v>
      </c>
      <c r="E32" s="4" t="str">
        <f>'WEEKLY COMPETITIVE REPORT'!F32</f>
        <v>Karantanija</v>
      </c>
      <c r="F32" s="38">
        <f>'WEEKLY COMPETITIVE REPORT'!G32</f>
        <v>9</v>
      </c>
      <c r="G32" s="38">
        <f>'WEEKLY COMPETITIVE REPORT'!H32</f>
        <v>15</v>
      </c>
      <c r="H32" s="15">
        <f>'WEEKLY COMPETITIVE REPORT'!I32/X4</f>
        <v>491.10222099599946</v>
      </c>
      <c r="I32" s="15">
        <f>'WEEKLY COMPETITIVE REPORT'!J32/X17</f>
        <v>0.09887051890653134</v>
      </c>
      <c r="J32" s="23">
        <f>'WEEKLY COMPETITIVE REPORT'!K32</f>
        <v>75</v>
      </c>
      <c r="K32" s="23">
        <f>'WEEKLY COMPETITIVE REPORT'!L32</f>
        <v>131</v>
      </c>
      <c r="L32" s="65">
        <f>'WEEKLY COMPETITIVE REPORT'!M32</f>
        <v>-41.05960264900662</v>
      </c>
      <c r="M32" s="15">
        <f t="shared" si="2"/>
        <v>32.74014806639996</v>
      </c>
      <c r="N32" s="38">
        <f>'WEEKLY COMPETITIVE REPORT'!O32</f>
        <v>15</v>
      </c>
      <c r="O32" s="15">
        <f>'WEEKLY COMPETITIVE REPORT'!P32/X4</f>
        <v>0</v>
      </c>
      <c r="P32" s="15">
        <f>'WEEKLY COMPETITIVE REPORT'!Q32/X17</f>
        <v>0</v>
      </c>
      <c r="Q32" s="23">
        <f>'WEEKLY COMPETITIVE REPORT'!R32</f>
        <v>0</v>
      </c>
      <c r="R32" s="23">
        <f>'WEEKLY COMPETITIVE REPORT'!S32</f>
        <v>0</v>
      </c>
      <c r="S32" s="65" t="e">
        <f>'WEEKLY COMPETITIVE REPORT'!T32</f>
        <v>#DIV/0!</v>
      </c>
      <c r="T32" s="15">
        <f>'WEEKLY COMPETITIVE REPORT'!U32/X4</f>
        <v>0</v>
      </c>
      <c r="U32" s="15">
        <f t="shared" si="3"/>
        <v>0</v>
      </c>
      <c r="V32" s="26">
        <f>'WEEKLY COMPETITIVE REPORT'!W32/X4</f>
        <v>232089.94344047454</v>
      </c>
      <c r="W32" s="23">
        <f>'WEEKLY COMPETITIVE REPORT'!X32</f>
        <v>0</v>
      </c>
      <c r="X32" s="57">
        <f>'WEEKLY COMPETITIVE REPORT'!Y32</f>
        <v>34311</v>
      </c>
    </row>
    <row r="33" spans="1:24" ht="13.5" thickBot="1">
      <c r="A33" s="51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REPORT'!E33</f>
        <v>0</v>
      </c>
      <c r="E33" s="4">
        <f>'WEEKLY COMPETITIVE REPORT'!F33</f>
        <v>0</v>
      </c>
      <c r="F33" s="38">
        <f>'WEEKLY COMPETITIVE REPORT'!G33</f>
        <v>0</v>
      </c>
      <c r="G33" s="38">
        <f>'WEEKLY COMPETITIVE REPORT'!H33</f>
        <v>0</v>
      </c>
      <c r="H33" s="15">
        <f>'WEEKLY COMPETITIVE REPORT'!I33/X4</f>
        <v>0</v>
      </c>
      <c r="I33" s="15">
        <f>'WEEKLY COMPETITIVE REPORT'!J33/X17</f>
        <v>0</v>
      </c>
      <c r="J33" s="23">
        <f>'WEEKLY COMPETITIVE REPORT'!K33</f>
        <v>0</v>
      </c>
      <c r="K33" s="23">
        <f>'WEEKLY COMPETITIVE REPORT'!L33</f>
        <v>0</v>
      </c>
      <c r="L33" s="65">
        <f>'WEEKLY COMPETITIVE REPORT'!M33</f>
        <v>0</v>
      </c>
      <c r="M33" s="15" t="e">
        <f t="shared" si="2"/>
        <v>#DIV/0!</v>
      </c>
      <c r="N33" s="38">
        <f>'WEEKLY COMPETITIVE REPORT'!O33</f>
        <v>0</v>
      </c>
      <c r="O33" s="15">
        <f>'WEEKLY COMPETITIVE REPORT'!P33/X4</f>
        <v>0</v>
      </c>
      <c r="P33" s="15">
        <f>'WEEKLY COMPETITIVE REPORT'!Q33/X17</f>
        <v>0</v>
      </c>
      <c r="Q33" s="23">
        <f>'WEEKLY COMPETITIVE REPORT'!R33</f>
        <v>0</v>
      </c>
      <c r="R33" s="23">
        <f>'WEEKLY COMPETITIVE REPORT'!S33</f>
        <v>0</v>
      </c>
      <c r="S33" s="65">
        <f>'WEEKLY COMPETITIVE REPORT'!T33</f>
        <v>0</v>
      </c>
      <c r="T33" s="15">
        <f>'WEEKLY COMPETITIVE REPORT'!U33/X4</f>
        <v>0</v>
      </c>
      <c r="U33" s="15" t="e">
        <f t="shared" si="3"/>
        <v>#DIV/0!</v>
      </c>
      <c r="V33" s="26">
        <f>'WEEKLY COMPETITIVE REPORT'!W33/X4</f>
        <v>0</v>
      </c>
      <c r="W33" s="23">
        <f>'WEEKLY COMPETITIVE REPORT'!X33</f>
        <v>0</v>
      </c>
      <c r="X33" s="57">
        <f>'WEEKLY COMPETITIVE REPORT'!Y33</f>
        <v>0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REPORT'!E34</f>
        <v>0</v>
      </c>
      <c r="E34" s="58">
        <f>'WEEKLY COMPETITIVE REPORT'!F34</f>
        <v>0</v>
      </c>
      <c r="F34" s="59">
        <f>'WEEKLY COMPETITIVE REPORT'!G34</f>
        <v>0</v>
      </c>
      <c r="G34" s="41">
        <f>'WEEKLY COMPETITIVE REPORT'!H34</f>
        <v>176</v>
      </c>
      <c r="H34" s="33">
        <f>SUM(H14:H33)</f>
        <v>217369.2923161815</v>
      </c>
      <c r="I34" s="32">
        <f>SUM(I14:I33)</f>
        <v>167701.87434763616</v>
      </c>
      <c r="J34" s="32">
        <f>SUM(J14:J33)</f>
        <v>30916</v>
      </c>
      <c r="K34" s="32">
        <f>SUM(K14:K33)</f>
        <v>25773</v>
      </c>
      <c r="L34" s="65">
        <f>'WEEKLY COMPETITIVE REPORT'!M34</f>
        <v>-3.7158116002248676</v>
      </c>
      <c r="M34" s="33">
        <f>H34/G34</f>
        <v>1235.0527972510313</v>
      </c>
      <c r="N34" s="41">
        <f>'WEEKLY COMPETITIVE REPORT'!O34</f>
        <v>176</v>
      </c>
      <c r="O34" s="32">
        <f>SUM(O14:O33)</f>
        <v>0</v>
      </c>
      <c r="P34" s="32">
        <f>SUM(P14:P33)</f>
        <v>0</v>
      </c>
      <c r="Q34" s="32">
        <f>SUM(Q14:Q33)</f>
        <v>0</v>
      </c>
      <c r="R34" s="32">
        <f>SUM(R14:R33)</f>
        <v>0</v>
      </c>
      <c r="S34" s="66" t="e">
        <f>O34/P34-100%</f>
        <v>#DIV/0!</v>
      </c>
      <c r="T34" s="32">
        <f>SUM(T14:T33)</f>
        <v>0</v>
      </c>
      <c r="U34" s="33">
        <f>O34/N34</f>
        <v>0</v>
      </c>
      <c r="V34" s="32">
        <f>SUM(V14:V33)</f>
        <v>3085501.4484756524</v>
      </c>
      <c r="W34" s="32">
        <f>SUM(W14:W33)</f>
        <v>0</v>
      </c>
      <c r="X34" s="36">
        <f>SUM(X14:X33)</f>
        <v>473033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neznanec21</cp:lastModifiedBy>
  <cp:lastPrinted>2009-10-05T11:17:33Z</cp:lastPrinted>
  <dcterms:created xsi:type="dcterms:W3CDTF">1998-07-08T11:15:35Z</dcterms:created>
  <dcterms:modified xsi:type="dcterms:W3CDTF">2011-12-19T12:29:30Z</dcterms:modified>
  <cp:category/>
  <cp:version/>
  <cp:contentType/>
  <cp:contentStatus/>
</cp:coreProperties>
</file>