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9440" windowHeight="69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<sst xmlns="http://schemas.openxmlformats.org/spreadsheetml/2006/main" count="266" uniqueCount="101">
  <si>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</si>
  <si>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</si>
  <si>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</si>
  <si>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</si>
  <si>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</si>
  <si>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</si>
  <si>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</si>
  <si>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</si>
  <si>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</si>
  <si>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</si>
  <si>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</si>
  <si>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</si>
  <si>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</si>
  <si>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</si>
  <si>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</si>
  <si>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</si>
  <si>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</si>
  <si>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</si>
  <si>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</si>
  <si>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</si>
  <si>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</si>
  <si>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</si>
  <si>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</si>
  <si>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</si>
  <si>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</si>
  <si>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</si>
  <si>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</si>
  <si>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</si>
  <si>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</si>
  <si>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</si>
  <si>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</si>
  <si>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</si>
  <si>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</si>
  <si>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</si>
  <si>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</si>
  <si>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</si>
  <si>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</si>
  <si>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</si>
  <si>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</si>
  <si>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</si>
  <si>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</si>
  <si>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</si>
  <si>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</si>
  <si>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</si>
  <si>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</si>
  <si>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</si>
  <si>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</si>
  <si>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</si>
  <si>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</si>
  <si>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</si>
  <si>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New</t>
  </si>
  <si>
    <t>CF</t>
  </si>
  <si>
    <t>SONY</t>
  </si>
  <si>
    <t>IND</t>
  </si>
  <si>
    <t>Cinemania</t>
  </si>
  <si>
    <t>FOX</t>
  </si>
  <si>
    <t>TOWER HEIST</t>
  </si>
  <si>
    <t>OROPAJ BOGATAŠA</t>
  </si>
  <si>
    <t>IN TIME</t>
  </si>
  <si>
    <t>TRGOVCI S ČASOM</t>
  </si>
  <si>
    <t>TWILIGHT BREAKING DAWN PART 1</t>
  </si>
  <si>
    <t>SOMRAK JUTRANJA ZARJA 1.DEL</t>
  </si>
  <si>
    <t>HAPPY FEET 2</t>
  </si>
  <si>
    <t>VESELE NOGICE 2</t>
  </si>
  <si>
    <t>MIDNIGHT IN PARIS</t>
  </si>
  <si>
    <t>POLNOČ V PARIZU</t>
  </si>
  <si>
    <t>TRAKTOR, LJUBEZEN IN ROCK'N'ROLL</t>
  </si>
  <si>
    <t>KZC</t>
  </si>
  <si>
    <t>MONEYBALL</t>
  </si>
  <si>
    <t>ZMAGOVALEC</t>
  </si>
  <si>
    <t>ARTHUR CHRISTMAS 3D</t>
  </si>
  <si>
    <t>ARTHUR BOŽIČEK 3D</t>
  </si>
  <si>
    <t>NEW YEARS EVE</t>
  </si>
  <si>
    <t>SILVESTROVO V NEW YORKU</t>
  </si>
  <si>
    <t>THE HELP</t>
  </si>
  <si>
    <t>SLUŽKINJE</t>
  </si>
  <si>
    <t>LISTY DO M.</t>
  </si>
  <si>
    <t>PISMA SV. NIKOLAJU</t>
  </si>
  <si>
    <t>FIVIA</t>
  </si>
  <si>
    <t>MISSION IMPOSSIBLE: GHOST PROTOCOL</t>
  </si>
  <si>
    <t>MISIJA NEMOGOČE: PROTOKOL DUH</t>
  </si>
  <si>
    <t>PAR</t>
  </si>
  <si>
    <t>MELANCHOLIA</t>
  </si>
  <si>
    <t>MELANHOLIJA</t>
  </si>
  <si>
    <t>POTICHE</t>
  </si>
  <si>
    <t>GOSPODINJA</t>
  </si>
  <si>
    <t>SHERLOCK HOLMES 2</t>
  </si>
  <si>
    <t>SHERLOCK HOLMES: IGRA SENC</t>
  </si>
  <si>
    <t>ALVIN AND THE CHIPMUNKS 3</t>
  </si>
  <si>
    <t>ALVIN IN VEVERIČKI 3</t>
  </si>
  <si>
    <t>PARADA</t>
  </si>
  <si>
    <t>GIRL WITH DRAGON TATOO</t>
  </si>
  <si>
    <t>DEKLE Z ZMAJSKIM TATUJEM</t>
  </si>
  <si>
    <t>11 - Jan</t>
  </si>
  <si>
    <t>06 - Jan</t>
  </si>
  <si>
    <t>05 - Jan</t>
  </si>
  <si>
    <t>08 - Jan</t>
  </si>
  <si>
    <t>THE MUPPETS</t>
  </si>
  <si>
    <t>MUPPETKI</t>
  </si>
  <si>
    <t>JACK AND JILL</t>
  </si>
  <si>
    <t>JACK IN JILL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</si>
</sst>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K21" sqref="K2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94</v>
      </c>
      <c r="L4" s="20"/>
      <c r="M4" s="83" t="s">
        <v>96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95</v>
      </c>
      <c r="L5" s="7"/>
      <c r="M5" s="84" t="s">
        <v>93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40555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88</v>
      </c>
      <c r="D14" s="4" t="s">
        <v>89</v>
      </c>
      <c r="E14" s="15" t="s">
        <v>55</v>
      </c>
      <c r="F14" s="15" t="s">
        <v>42</v>
      </c>
      <c r="G14" s="37">
        <v>3</v>
      </c>
      <c r="H14" s="37">
        <v>13</v>
      </c>
      <c r="I14" s="14">
        <v>30375</v>
      </c>
      <c r="J14" s="14">
        <v>38718</v>
      </c>
      <c r="K14" s="96">
        <v>6407</v>
      </c>
      <c r="L14" s="96">
        <v>8149</v>
      </c>
      <c r="M14" s="64">
        <f>(I14/J14*100)-100</f>
        <v>-21.54811715481172</v>
      </c>
      <c r="N14" s="14">
        <f>I14/H14</f>
        <v>2336.5384615384614</v>
      </c>
      <c r="O14" s="38">
        <v>13</v>
      </c>
      <c r="P14" s="14">
        <v>40091</v>
      </c>
      <c r="Q14" s="14">
        <v>91533</v>
      </c>
      <c r="R14" s="14">
        <v>9020</v>
      </c>
      <c r="S14" s="14">
        <v>20113</v>
      </c>
      <c r="T14" s="64">
        <f>(P14/Q14*100)-100</f>
        <v>-56.200495995979594</v>
      </c>
      <c r="U14" s="75">
        <v>202653</v>
      </c>
      <c r="V14" s="14">
        <f>P14/O14</f>
        <v>3083.923076923077</v>
      </c>
      <c r="W14" s="75">
        <f>SUM(U14,P14)</f>
        <v>242744</v>
      </c>
      <c r="X14" s="75">
        <v>47416</v>
      </c>
      <c r="Y14" s="76">
        <f>SUM(X14,R14)</f>
        <v>56436</v>
      </c>
    </row>
    <row r="15" spans="1:25" ht="12.75">
      <c r="A15" s="72">
        <v>2</v>
      </c>
      <c r="B15" s="72">
        <v>2</v>
      </c>
      <c r="C15" s="4" t="s">
        <v>76</v>
      </c>
      <c r="D15" s="4" t="s">
        <v>77</v>
      </c>
      <c r="E15" s="15" t="s">
        <v>53</v>
      </c>
      <c r="F15" s="15" t="s">
        <v>78</v>
      </c>
      <c r="G15" s="37">
        <v>4</v>
      </c>
      <c r="H15" s="37">
        <v>11</v>
      </c>
      <c r="I15" s="14">
        <v>25254</v>
      </c>
      <c r="J15" s="14">
        <v>23918</v>
      </c>
      <c r="K15" s="22">
        <v>5023</v>
      </c>
      <c r="L15" s="22">
        <v>4770</v>
      </c>
      <c r="M15" s="64">
        <f>(I15/J15*100)-100</f>
        <v>5.5857513169997475</v>
      </c>
      <c r="N15" s="14">
        <f>I15/H15</f>
        <v>2295.818181818182</v>
      </c>
      <c r="O15" s="37">
        <v>11</v>
      </c>
      <c r="P15" s="22">
        <v>37638</v>
      </c>
      <c r="Q15" s="22">
        <v>55023</v>
      </c>
      <c r="R15" s="22">
        <v>8072</v>
      </c>
      <c r="S15" s="22">
        <v>11876</v>
      </c>
      <c r="T15" s="64">
        <f>(P15/Q15*100)-100</f>
        <v>-31.595878087345298</v>
      </c>
      <c r="U15" s="75">
        <v>155537</v>
      </c>
      <c r="V15" s="14">
        <f>P15/O15</f>
        <v>3421.6363636363635</v>
      </c>
      <c r="W15" s="75">
        <f>SUM(U15,P15)</f>
        <v>193175</v>
      </c>
      <c r="X15" s="75">
        <v>35200</v>
      </c>
      <c r="Y15" s="76">
        <f>SUM(X15,R15)</f>
        <v>43272</v>
      </c>
    </row>
    <row r="16" spans="1:25" ht="12.75">
      <c r="A16" s="72">
        <v>4</v>
      </c>
      <c r="B16" s="72">
        <v>4</v>
      </c>
      <c r="C16" s="4" t="s">
        <v>86</v>
      </c>
      <c r="D16" s="4" t="s">
        <v>87</v>
      </c>
      <c r="E16" s="15" t="s">
        <v>47</v>
      </c>
      <c r="F16" s="15" t="s">
        <v>42</v>
      </c>
      <c r="G16" s="37">
        <v>3</v>
      </c>
      <c r="H16" s="37">
        <v>10</v>
      </c>
      <c r="I16" s="24">
        <v>19931</v>
      </c>
      <c r="J16" s="24">
        <v>17913</v>
      </c>
      <c r="K16" s="89">
        <v>3985</v>
      </c>
      <c r="L16" s="89">
        <v>3404</v>
      </c>
      <c r="M16" s="64">
        <f>(I16/J16*100)-100</f>
        <v>11.26556132417798</v>
      </c>
      <c r="N16" s="14">
        <f>I16/H16</f>
        <v>1993.1</v>
      </c>
      <c r="O16" s="73">
        <v>10</v>
      </c>
      <c r="P16" s="14">
        <v>29004</v>
      </c>
      <c r="Q16" s="14">
        <v>42152</v>
      </c>
      <c r="R16" s="14">
        <v>6177</v>
      </c>
      <c r="S16" s="14">
        <v>8724</v>
      </c>
      <c r="T16" s="64">
        <f>(P16/Q16*100)-100</f>
        <v>-31.19187701651167</v>
      </c>
      <c r="U16" s="94">
        <v>115241</v>
      </c>
      <c r="V16" s="14">
        <f>P16/O16</f>
        <v>2900.4</v>
      </c>
      <c r="W16" s="75">
        <f>SUM(U16,P16)</f>
        <v>144245</v>
      </c>
      <c r="X16" s="75">
        <v>24494</v>
      </c>
      <c r="Y16" s="76">
        <f>SUM(X16,R16)</f>
        <v>30671</v>
      </c>
    </row>
    <row r="17" spans="1:25" ht="12.75">
      <c r="A17" s="72">
        <v>3</v>
      </c>
      <c r="B17" s="72" t="s">
        <v>50</v>
      </c>
      <c r="C17" s="4" t="s">
        <v>99</v>
      </c>
      <c r="D17" s="4" t="s">
        <v>100</v>
      </c>
      <c r="E17" s="15" t="s">
        <v>52</v>
      </c>
      <c r="F17" s="15" t="s">
        <v>51</v>
      </c>
      <c r="G17" s="37">
        <v>1</v>
      </c>
      <c r="H17" s="37">
        <v>6</v>
      </c>
      <c r="I17" s="24">
        <v>21152</v>
      </c>
      <c r="J17" s="24"/>
      <c r="K17" s="24">
        <v>4229</v>
      </c>
      <c r="L17" s="24"/>
      <c r="M17" s="64"/>
      <c r="N17" s="14">
        <f>I17/H17</f>
        <v>3525.3333333333335</v>
      </c>
      <c r="O17" s="73">
        <v>6</v>
      </c>
      <c r="P17" s="22">
        <v>28668</v>
      </c>
      <c r="Q17" s="22"/>
      <c r="R17" s="22">
        <v>6311</v>
      </c>
      <c r="S17" s="22"/>
      <c r="T17" s="64"/>
      <c r="U17" s="75">
        <v>761</v>
      </c>
      <c r="V17" s="14">
        <f>P17/O17</f>
        <v>4778</v>
      </c>
      <c r="W17" s="75">
        <f>SUM(U17,P17)</f>
        <v>29429</v>
      </c>
      <c r="X17" s="75">
        <v>159</v>
      </c>
      <c r="Y17" s="76">
        <f>SUM(X17,R17)</f>
        <v>6470</v>
      </c>
    </row>
    <row r="18" spans="1:25" ht="13.5" customHeight="1">
      <c r="A18" s="72">
        <v>5</v>
      </c>
      <c r="B18" s="72">
        <v>3</v>
      </c>
      <c r="C18" s="4" t="s">
        <v>79</v>
      </c>
      <c r="D18" s="4" t="s">
        <v>80</v>
      </c>
      <c r="E18" s="15" t="s">
        <v>81</v>
      </c>
      <c r="F18" s="15" t="s">
        <v>36</v>
      </c>
      <c r="G18" s="37">
        <v>4</v>
      </c>
      <c r="H18" s="37">
        <v>11</v>
      </c>
      <c r="I18" s="14">
        <v>16783</v>
      </c>
      <c r="J18" s="14">
        <v>16989</v>
      </c>
      <c r="K18" s="24">
        <v>3238</v>
      </c>
      <c r="L18" s="24">
        <v>3248</v>
      </c>
      <c r="M18" s="64">
        <f>(I18/J18*100)-100</f>
        <v>-1.212549296603683</v>
      </c>
      <c r="N18" s="14">
        <f>I18/H18</f>
        <v>1525.7272727272727</v>
      </c>
      <c r="O18" s="38">
        <v>11</v>
      </c>
      <c r="P18" s="14">
        <v>22653</v>
      </c>
      <c r="Q18" s="14">
        <v>36665</v>
      </c>
      <c r="R18" s="14">
        <v>4668</v>
      </c>
      <c r="S18" s="14">
        <v>7617</v>
      </c>
      <c r="T18" s="64">
        <f>(P18/Q18*100)-100</f>
        <v>-38.21628255829811</v>
      </c>
      <c r="U18" s="75">
        <v>150533</v>
      </c>
      <c r="V18" s="14">
        <f>P18/O18</f>
        <v>2059.3636363636365</v>
      </c>
      <c r="W18" s="75">
        <f>SUM(U18,P18)</f>
        <v>173186</v>
      </c>
      <c r="X18" s="75">
        <v>32262</v>
      </c>
      <c r="Y18" s="76">
        <f>SUM(X18,R18)</f>
        <v>36930</v>
      </c>
    </row>
    <row r="19" spans="1:25" ht="12.75">
      <c r="A19" s="72">
        <v>6</v>
      </c>
      <c r="B19" s="72">
        <v>7</v>
      </c>
      <c r="C19" s="87" t="s">
        <v>66</v>
      </c>
      <c r="D19" s="87" t="s">
        <v>66</v>
      </c>
      <c r="E19" s="15" t="s">
        <v>53</v>
      </c>
      <c r="F19" s="15" t="s">
        <v>67</v>
      </c>
      <c r="G19" s="37">
        <v>6</v>
      </c>
      <c r="H19" s="37">
        <v>12</v>
      </c>
      <c r="I19" s="24">
        <v>15206</v>
      </c>
      <c r="J19" s="24">
        <v>9274</v>
      </c>
      <c r="K19" s="14">
        <v>2987</v>
      </c>
      <c r="L19" s="14">
        <v>1850</v>
      </c>
      <c r="M19" s="64">
        <f>(I19/J19*100)-100</f>
        <v>63.963769678671554</v>
      </c>
      <c r="N19" s="14">
        <f>I19/H19</f>
        <v>1267.1666666666667</v>
      </c>
      <c r="O19" s="73">
        <v>12</v>
      </c>
      <c r="P19" s="14">
        <v>20725</v>
      </c>
      <c r="Q19" s="14">
        <v>19059</v>
      </c>
      <c r="R19" s="14">
        <v>4483</v>
      </c>
      <c r="S19" s="14">
        <v>4168</v>
      </c>
      <c r="T19" s="64">
        <f>(P19/Q19*100)-100</f>
        <v>8.741277086940542</v>
      </c>
      <c r="U19" s="75">
        <v>139919</v>
      </c>
      <c r="V19" s="14">
        <f>P19/O19</f>
        <v>1727.0833333333333</v>
      </c>
      <c r="W19" s="75">
        <f>SUM(U19,P19)</f>
        <v>160644</v>
      </c>
      <c r="X19" s="75">
        <v>32675</v>
      </c>
      <c r="Y19" s="76">
        <f>SUM(X19,R19)</f>
        <v>37158</v>
      </c>
    </row>
    <row r="20" spans="1:25" ht="12.75">
      <c r="A20" s="72">
        <v>7</v>
      </c>
      <c r="B20" s="72">
        <v>6</v>
      </c>
      <c r="C20" s="4" t="s">
        <v>91</v>
      </c>
      <c r="D20" s="4" t="s">
        <v>92</v>
      </c>
      <c r="E20" s="15" t="s">
        <v>52</v>
      </c>
      <c r="F20" s="15" t="s">
        <v>51</v>
      </c>
      <c r="G20" s="37">
        <v>2</v>
      </c>
      <c r="H20" s="37">
        <v>11</v>
      </c>
      <c r="I20" s="24">
        <v>14789</v>
      </c>
      <c r="J20" s="24">
        <v>12371</v>
      </c>
      <c r="K20" s="14">
        <v>2820</v>
      </c>
      <c r="L20" s="14">
        <v>2349</v>
      </c>
      <c r="M20" s="64">
        <f>(I20/J20*100)-100</f>
        <v>19.545711745210582</v>
      </c>
      <c r="N20" s="14">
        <f>I20/H20</f>
        <v>1344.4545454545455</v>
      </c>
      <c r="O20" s="73">
        <v>11</v>
      </c>
      <c r="P20" s="14">
        <v>20392</v>
      </c>
      <c r="Q20" s="14">
        <v>25230</v>
      </c>
      <c r="R20" s="14">
        <v>4193</v>
      </c>
      <c r="S20" s="14">
        <v>5289</v>
      </c>
      <c r="T20" s="64">
        <f>(P20/Q20*100)-100</f>
        <v>-19.175584621482372</v>
      </c>
      <c r="U20" s="75">
        <v>25230</v>
      </c>
      <c r="V20" s="14">
        <f>P20/O20</f>
        <v>1853.8181818181818</v>
      </c>
      <c r="W20" s="75">
        <f>SUM(U20,P20)</f>
        <v>45622</v>
      </c>
      <c r="X20" s="75">
        <v>5289</v>
      </c>
      <c r="Y20" s="76">
        <f>SUM(X20,R20)</f>
        <v>9482</v>
      </c>
    </row>
    <row r="21" spans="1:25" ht="12.75">
      <c r="A21" s="72">
        <v>8</v>
      </c>
      <c r="B21" s="72">
        <v>9</v>
      </c>
      <c r="C21" s="4" t="s">
        <v>90</v>
      </c>
      <c r="D21" s="4" t="s">
        <v>90</v>
      </c>
      <c r="E21" s="15" t="s">
        <v>53</v>
      </c>
      <c r="F21" s="15" t="s">
        <v>54</v>
      </c>
      <c r="G21" s="37">
        <v>2</v>
      </c>
      <c r="H21" s="37">
        <v>3</v>
      </c>
      <c r="I21" s="14">
        <v>10523</v>
      </c>
      <c r="J21" s="14">
        <v>5052</v>
      </c>
      <c r="K21" s="14">
        <v>1979</v>
      </c>
      <c r="L21" s="14">
        <v>943</v>
      </c>
      <c r="M21" s="64">
        <f>(I21/J21*100)-100</f>
        <v>108.29374505146475</v>
      </c>
      <c r="N21" s="14">
        <f>I21/H21</f>
        <v>3507.6666666666665</v>
      </c>
      <c r="O21" s="38">
        <v>3</v>
      </c>
      <c r="P21" s="14">
        <v>16605</v>
      </c>
      <c r="Q21" s="14">
        <v>13774</v>
      </c>
      <c r="R21" s="14">
        <v>3317</v>
      </c>
      <c r="S21" s="14">
        <v>2715</v>
      </c>
      <c r="T21" s="64">
        <f>(P21/Q21*100)-100</f>
        <v>20.553216204443146</v>
      </c>
      <c r="U21" s="75">
        <v>14774</v>
      </c>
      <c r="V21" s="14">
        <f>P21/O21</f>
        <v>5535</v>
      </c>
      <c r="W21" s="75">
        <f>SUM(U21,P21)</f>
        <v>31379</v>
      </c>
      <c r="X21" s="75">
        <v>3059</v>
      </c>
      <c r="Y21" s="76">
        <f>SUM(X21,R21)</f>
        <v>6376</v>
      </c>
    </row>
    <row r="22" spans="1:25" ht="12.75">
      <c r="A22" s="72">
        <v>9</v>
      </c>
      <c r="B22" s="72">
        <v>5</v>
      </c>
      <c r="C22" s="4" t="s">
        <v>72</v>
      </c>
      <c r="D22" s="4" t="s">
        <v>73</v>
      </c>
      <c r="E22" s="15" t="s">
        <v>47</v>
      </c>
      <c r="F22" s="15" t="s">
        <v>42</v>
      </c>
      <c r="G22" s="37">
        <v>5</v>
      </c>
      <c r="H22" s="37">
        <v>10</v>
      </c>
      <c r="I22" s="24">
        <v>5402</v>
      </c>
      <c r="J22" s="24">
        <v>12343</v>
      </c>
      <c r="K22" s="97">
        <v>1049</v>
      </c>
      <c r="L22" s="97">
        <v>2478</v>
      </c>
      <c r="M22" s="64">
        <f>(I22/J22*100)-100</f>
        <v>-56.23430284371709</v>
      </c>
      <c r="N22" s="14">
        <f>I22/H22</f>
        <v>540.2</v>
      </c>
      <c r="O22" s="38">
        <v>10</v>
      </c>
      <c r="P22" s="14">
        <v>7250</v>
      </c>
      <c r="Q22" s="14">
        <v>25945</v>
      </c>
      <c r="R22" s="14">
        <v>1483</v>
      </c>
      <c r="S22" s="14">
        <v>5491</v>
      </c>
      <c r="T22" s="64">
        <f>(P22/Q22*100)-100</f>
        <v>-72.05627288494892</v>
      </c>
      <c r="U22" s="75">
        <v>142032</v>
      </c>
      <c r="V22" s="14">
        <f>P22/O22</f>
        <v>725</v>
      </c>
      <c r="W22" s="75">
        <f>SUM(U22,P22)</f>
        <v>149282</v>
      </c>
      <c r="X22" s="75">
        <v>31944</v>
      </c>
      <c r="Y22" s="76">
        <f>SUM(X22,R22)</f>
        <v>33427</v>
      </c>
    </row>
    <row r="23" spans="1:25" ht="12.75">
      <c r="A23" s="72">
        <v>10</v>
      </c>
      <c r="B23" s="72" t="s">
        <v>50</v>
      </c>
      <c r="C23" s="87" t="s">
        <v>97</v>
      </c>
      <c r="D23" s="87" t="s">
        <v>98</v>
      </c>
      <c r="E23" s="15" t="s">
        <v>49</v>
      </c>
      <c r="F23" s="15" t="s">
        <v>45</v>
      </c>
      <c r="G23" s="37">
        <v>1</v>
      </c>
      <c r="H23" s="37">
        <v>10</v>
      </c>
      <c r="I23" s="24">
        <v>4359</v>
      </c>
      <c r="J23" s="24"/>
      <c r="K23" s="24">
        <v>905</v>
      </c>
      <c r="L23" s="24"/>
      <c r="M23" s="64"/>
      <c r="N23" s="14">
        <f>I23/H23</f>
        <v>435.9</v>
      </c>
      <c r="O23" s="37">
        <v>10</v>
      </c>
      <c r="P23" s="14">
        <v>5850</v>
      </c>
      <c r="Q23" s="14"/>
      <c r="R23" s="14">
        <v>1403</v>
      </c>
      <c r="S23" s="14"/>
      <c r="T23" s="64"/>
      <c r="U23" s="94">
        <v>672</v>
      </c>
      <c r="V23" s="14">
        <f>P23/O23</f>
        <v>585</v>
      </c>
      <c r="W23" s="75">
        <f>SUM(U23,P23)</f>
        <v>6522</v>
      </c>
      <c r="X23" s="77">
        <v>141</v>
      </c>
      <c r="Y23" s="76">
        <f>SUM(X23,R23)</f>
        <v>1544</v>
      </c>
    </row>
    <row r="24" spans="1:25" ht="12.75">
      <c r="A24" s="72">
        <v>11</v>
      </c>
      <c r="B24" s="72">
        <v>8</v>
      </c>
      <c r="C24" s="4" t="s">
        <v>70</v>
      </c>
      <c r="D24" s="4" t="s">
        <v>71</v>
      </c>
      <c r="E24" s="15" t="s">
        <v>52</v>
      </c>
      <c r="F24" s="15" t="s">
        <v>51</v>
      </c>
      <c r="G24" s="37">
        <v>5</v>
      </c>
      <c r="H24" s="37">
        <v>15</v>
      </c>
      <c r="I24" s="24">
        <v>2896</v>
      </c>
      <c r="J24" s="24">
        <v>7485</v>
      </c>
      <c r="K24" s="97">
        <v>551</v>
      </c>
      <c r="L24" s="97">
        <v>1447</v>
      </c>
      <c r="M24" s="64">
        <f>(I24/J24*100)-100</f>
        <v>-61.30928523714095</v>
      </c>
      <c r="N24" s="14">
        <f>I24/H24</f>
        <v>193.06666666666666</v>
      </c>
      <c r="O24" s="73">
        <v>15</v>
      </c>
      <c r="P24" s="74">
        <v>3937</v>
      </c>
      <c r="Q24" s="74">
        <v>16026</v>
      </c>
      <c r="R24" s="74">
        <v>834</v>
      </c>
      <c r="S24" s="74">
        <v>3135</v>
      </c>
      <c r="T24" s="64">
        <f>(P24/Q24*100)-100</f>
        <v>-75.4336702857856</v>
      </c>
      <c r="U24" s="75">
        <v>137168</v>
      </c>
      <c r="V24" s="14">
        <f>P24/O24</f>
        <v>262.46666666666664</v>
      </c>
      <c r="W24" s="75">
        <f>SUM(U24,P24)</f>
        <v>141105</v>
      </c>
      <c r="X24" s="77">
        <v>29599</v>
      </c>
      <c r="Y24" s="76">
        <f>SUM(X24,R24)</f>
        <v>30433</v>
      </c>
    </row>
    <row r="25" spans="1:25" ht="12.75" customHeight="1">
      <c r="A25" s="51">
        <v>12</v>
      </c>
      <c r="B25" s="72">
        <v>14</v>
      </c>
      <c r="C25" s="4" t="s">
        <v>82</v>
      </c>
      <c r="D25" s="4" t="s">
        <v>83</v>
      </c>
      <c r="E25" s="15" t="s">
        <v>53</v>
      </c>
      <c r="F25" s="15" t="s">
        <v>51</v>
      </c>
      <c r="G25" s="37">
        <v>4</v>
      </c>
      <c r="H25" s="37">
        <v>1</v>
      </c>
      <c r="I25" s="24">
        <v>1362</v>
      </c>
      <c r="J25" s="24">
        <v>651</v>
      </c>
      <c r="K25" s="24">
        <v>287</v>
      </c>
      <c r="L25" s="24">
        <v>137</v>
      </c>
      <c r="M25" s="64">
        <f>(I25/J25*100)-100</f>
        <v>109.21658986175115</v>
      </c>
      <c r="N25" s="14">
        <f>I25/H25</f>
        <v>1362</v>
      </c>
      <c r="O25" s="37">
        <v>1</v>
      </c>
      <c r="P25" s="14">
        <v>3038</v>
      </c>
      <c r="Q25" s="14">
        <v>2393</v>
      </c>
      <c r="R25" s="24">
        <v>669</v>
      </c>
      <c r="S25" s="24">
        <v>526</v>
      </c>
      <c r="T25" s="64">
        <f>(P25/Q25*100)-100</f>
        <v>26.953614709569578</v>
      </c>
      <c r="U25" s="77">
        <v>16472</v>
      </c>
      <c r="V25" s="14">
        <f>P25/O25</f>
        <v>3038</v>
      </c>
      <c r="W25" s="75">
        <f>SUM(U25,P25)</f>
        <v>19510</v>
      </c>
      <c r="X25" s="75">
        <v>3664</v>
      </c>
      <c r="Y25" s="76">
        <f>SUM(X25,R25)</f>
        <v>4333</v>
      </c>
    </row>
    <row r="26" spans="1:25" ht="12.75" customHeight="1">
      <c r="A26" s="72">
        <v>13</v>
      </c>
      <c r="B26" s="72">
        <v>13</v>
      </c>
      <c r="C26" s="4" t="s">
        <v>74</v>
      </c>
      <c r="D26" s="4" t="s">
        <v>75</v>
      </c>
      <c r="E26" s="15" t="s">
        <v>49</v>
      </c>
      <c r="F26" s="15" t="s">
        <v>45</v>
      </c>
      <c r="G26" s="37">
        <v>5</v>
      </c>
      <c r="H26" s="37">
        <v>5</v>
      </c>
      <c r="I26" s="14">
        <v>2019</v>
      </c>
      <c r="J26" s="14">
        <v>978</v>
      </c>
      <c r="K26" s="14">
        <v>380</v>
      </c>
      <c r="L26" s="14">
        <v>188</v>
      </c>
      <c r="M26" s="64">
        <f>(I26/J26*100)-100</f>
        <v>106.44171779141104</v>
      </c>
      <c r="N26" s="14">
        <f>I26/H26</f>
        <v>403.8</v>
      </c>
      <c r="O26" s="73">
        <v>5</v>
      </c>
      <c r="P26" s="14">
        <v>2901</v>
      </c>
      <c r="Q26" s="14">
        <v>2744</v>
      </c>
      <c r="R26" s="14">
        <v>592</v>
      </c>
      <c r="S26" s="14">
        <v>550</v>
      </c>
      <c r="T26" s="64">
        <f>(P26/Q26*100)-100</f>
        <v>5.72157434402331</v>
      </c>
      <c r="U26" s="77">
        <v>14989</v>
      </c>
      <c r="V26" s="14">
        <f>P26/O26</f>
        <v>580.2</v>
      </c>
      <c r="W26" s="75">
        <f>SUM(U26,P26)</f>
        <v>17890</v>
      </c>
      <c r="X26" s="75">
        <v>3150</v>
      </c>
      <c r="Y26" s="76">
        <f>SUM(X26,R26)</f>
        <v>3742</v>
      </c>
    </row>
    <row r="27" spans="1:25" ht="12.75">
      <c r="A27" s="72">
        <v>14</v>
      </c>
      <c r="B27" s="51">
        <v>12</v>
      </c>
      <c r="C27" s="4" t="s">
        <v>56</v>
      </c>
      <c r="D27" s="4" t="s">
        <v>57</v>
      </c>
      <c r="E27" s="15" t="s">
        <v>48</v>
      </c>
      <c r="F27" s="15" t="s">
        <v>36</v>
      </c>
      <c r="G27" s="37">
        <v>10</v>
      </c>
      <c r="H27" s="37">
        <v>9</v>
      </c>
      <c r="I27" s="89">
        <v>1733</v>
      </c>
      <c r="J27" s="89">
        <v>1684</v>
      </c>
      <c r="K27" s="95">
        <v>366</v>
      </c>
      <c r="L27" s="95">
        <v>339</v>
      </c>
      <c r="M27" s="64">
        <f>(I27/J27*100)-100</f>
        <v>2.909738717339664</v>
      </c>
      <c r="N27" s="14">
        <f>I27/H27</f>
        <v>192.55555555555554</v>
      </c>
      <c r="O27" s="73">
        <v>9</v>
      </c>
      <c r="P27" s="22">
        <v>2313</v>
      </c>
      <c r="Q27" s="22">
        <v>3059</v>
      </c>
      <c r="R27" s="22">
        <v>503</v>
      </c>
      <c r="S27" s="22">
        <v>656</v>
      </c>
      <c r="T27" s="64">
        <f>(P27/Q27*100)-100</f>
        <v>-24.38705459300425</v>
      </c>
      <c r="U27" s="75">
        <v>174881</v>
      </c>
      <c r="V27" s="14">
        <f>P27/O27</f>
        <v>257</v>
      </c>
      <c r="W27" s="75">
        <f>SUM(U27,P27)</f>
        <v>177194</v>
      </c>
      <c r="X27" s="77">
        <v>37586</v>
      </c>
      <c r="Y27" s="76">
        <f>SUM(X27,R27)</f>
        <v>38089</v>
      </c>
    </row>
    <row r="28" spans="1:25" ht="12.75">
      <c r="A28" s="72">
        <v>15</v>
      </c>
      <c r="B28" s="72">
        <v>10</v>
      </c>
      <c r="C28" s="4" t="s">
        <v>60</v>
      </c>
      <c r="D28" s="4" t="s">
        <v>61</v>
      </c>
      <c r="E28" s="15" t="s">
        <v>53</v>
      </c>
      <c r="F28" s="15" t="s">
        <v>42</v>
      </c>
      <c r="G28" s="37">
        <v>8</v>
      </c>
      <c r="H28" s="37">
        <v>12</v>
      </c>
      <c r="I28" s="24">
        <v>1737</v>
      </c>
      <c r="J28" s="24">
        <v>1539</v>
      </c>
      <c r="K28" s="95">
        <v>383</v>
      </c>
      <c r="L28" s="95">
        <v>323</v>
      </c>
      <c r="M28" s="64">
        <f>(I28/J28*100)-100</f>
        <v>12.865497076023402</v>
      </c>
      <c r="N28" s="14">
        <f>I28/H28</f>
        <v>144.75</v>
      </c>
      <c r="O28" s="73">
        <v>12</v>
      </c>
      <c r="P28" s="22">
        <v>2165</v>
      </c>
      <c r="Q28" s="22">
        <v>3682</v>
      </c>
      <c r="R28" s="22">
        <v>481</v>
      </c>
      <c r="S28" s="22">
        <v>795</v>
      </c>
      <c r="T28" s="64">
        <f>(P28/Q28*100)-100</f>
        <v>-41.20043454644215</v>
      </c>
      <c r="U28" s="75">
        <v>257137</v>
      </c>
      <c r="V28" s="14">
        <f>P28/O28</f>
        <v>180.41666666666666</v>
      </c>
      <c r="W28" s="75">
        <f>SUM(U28,P28)</f>
        <v>259302</v>
      </c>
      <c r="X28" s="77">
        <v>57395</v>
      </c>
      <c r="Y28" s="76">
        <f>SUM(X28,R28)</f>
        <v>57876</v>
      </c>
    </row>
    <row r="29" spans="1:25" ht="12.75">
      <c r="A29" s="72">
        <v>16</v>
      </c>
      <c r="B29" s="72">
        <v>11</v>
      </c>
      <c r="C29" s="4" t="s">
        <v>84</v>
      </c>
      <c r="D29" s="4" t="s">
        <v>85</v>
      </c>
      <c r="E29" s="15" t="s">
        <v>53</v>
      </c>
      <c r="F29" s="15" t="s">
        <v>51</v>
      </c>
      <c r="G29" s="37">
        <v>4</v>
      </c>
      <c r="H29" s="37">
        <v>1</v>
      </c>
      <c r="I29" s="24">
        <v>1148</v>
      </c>
      <c r="J29" s="24">
        <v>1482</v>
      </c>
      <c r="K29" s="24">
        <v>243</v>
      </c>
      <c r="L29" s="24">
        <v>316</v>
      </c>
      <c r="M29" s="64">
        <f>(I29/J29*100)-100</f>
        <v>-22.53711201079622</v>
      </c>
      <c r="N29" s="14">
        <f>I29/H29</f>
        <v>1148</v>
      </c>
      <c r="O29" s="38">
        <v>1</v>
      </c>
      <c r="P29" s="14">
        <v>1659</v>
      </c>
      <c r="Q29" s="14">
        <v>3538</v>
      </c>
      <c r="R29" s="14">
        <v>393</v>
      </c>
      <c r="S29" s="14">
        <v>793</v>
      </c>
      <c r="T29" s="64">
        <f>(P29/Q29*100)-100</f>
        <v>-53.109101187111364</v>
      </c>
      <c r="U29" s="75">
        <v>17620</v>
      </c>
      <c r="V29" s="14">
        <f>P29/O29</f>
        <v>1659</v>
      </c>
      <c r="W29" s="75">
        <f>SUM(U29,P29)</f>
        <v>19279</v>
      </c>
      <c r="X29" s="77">
        <v>3964</v>
      </c>
      <c r="Y29" s="76">
        <f>SUM(X29,R29)</f>
        <v>4357</v>
      </c>
    </row>
    <row r="30" spans="1:25" ht="12.75">
      <c r="A30" s="72">
        <v>17</v>
      </c>
      <c r="B30" s="72">
        <v>15</v>
      </c>
      <c r="C30" s="4" t="s">
        <v>64</v>
      </c>
      <c r="D30" s="4" t="s">
        <v>65</v>
      </c>
      <c r="E30" s="15" t="s">
        <v>53</v>
      </c>
      <c r="F30" s="15" t="s">
        <v>42</v>
      </c>
      <c r="G30" s="37">
        <v>7</v>
      </c>
      <c r="H30" s="37">
        <v>3</v>
      </c>
      <c r="I30" s="24">
        <v>1047</v>
      </c>
      <c r="J30" s="24">
        <v>1091</v>
      </c>
      <c r="K30" s="22">
        <v>197</v>
      </c>
      <c r="L30" s="22">
        <v>216</v>
      </c>
      <c r="M30" s="64">
        <f>(I30/J30*100)-100</f>
        <v>-4.032997250229144</v>
      </c>
      <c r="N30" s="14">
        <f>I30/H30</f>
        <v>349</v>
      </c>
      <c r="O30" s="37">
        <v>3</v>
      </c>
      <c r="P30" s="22">
        <v>1654</v>
      </c>
      <c r="Q30" s="22">
        <v>2155</v>
      </c>
      <c r="R30" s="22">
        <v>327</v>
      </c>
      <c r="S30" s="22">
        <v>443</v>
      </c>
      <c r="T30" s="64">
        <f>(P30/Q30*100)-100</f>
        <v>-23.248259860788863</v>
      </c>
      <c r="U30" s="75">
        <v>37768</v>
      </c>
      <c r="V30" s="14">
        <f>P30/O30</f>
        <v>551.3333333333334</v>
      </c>
      <c r="W30" s="75">
        <f>SUM(U30,P30)</f>
        <v>39422</v>
      </c>
      <c r="X30" s="75">
        <v>7762</v>
      </c>
      <c r="Y30" s="76">
        <f>SUM(X30,R30)</f>
        <v>8089</v>
      </c>
    </row>
    <row r="31" spans="1:25" ht="12.75">
      <c r="A31" s="72">
        <v>18</v>
      </c>
      <c r="B31" s="72">
        <v>17</v>
      </c>
      <c r="C31" s="4" t="s">
        <v>58</v>
      </c>
      <c r="D31" s="4" t="s">
        <v>59</v>
      </c>
      <c r="E31" s="15" t="s">
        <v>55</v>
      </c>
      <c r="F31" s="15" t="s">
        <v>42</v>
      </c>
      <c r="G31" s="37">
        <v>10</v>
      </c>
      <c r="H31" s="37">
        <v>6</v>
      </c>
      <c r="I31" s="89">
        <v>756</v>
      </c>
      <c r="J31" s="89">
        <v>539</v>
      </c>
      <c r="K31" s="98">
        <v>147</v>
      </c>
      <c r="L31" s="98">
        <v>113</v>
      </c>
      <c r="M31" s="64">
        <f>(I31/J31*100)-100</f>
        <v>40.259740259740255</v>
      </c>
      <c r="N31" s="14">
        <f>I31/H31</f>
        <v>126</v>
      </c>
      <c r="O31" s="73">
        <v>6</v>
      </c>
      <c r="P31" s="14">
        <v>836</v>
      </c>
      <c r="Q31" s="14">
        <v>916</v>
      </c>
      <c r="R31" s="14">
        <v>163</v>
      </c>
      <c r="S31" s="14">
        <v>199</v>
      </c>
      <c r="T31" s="64">
        <f>(P31/Q31*100)-100</f>
        <v>-8.733624454148469</v>
      </c>
      <c r="U31" s="80">
        <v>79220</v>
      </c>
      <c r="V31" s="14">
        <f>P31/O31</f>
        <v>139.33333333333334</v>
      </c>
      <c r="W31" s="75">
        <f>SUM(U31,P31)</f>
        <v>80056</v>
      </c>
      <c r="X31" s="75">
        <v>17644</v>
      </c>
      <c r="Y31" s="76">
        <f>SUM(X31,R31)</f>
        <v>17807</v>
      </c>
    </row>
    <row r="32" spans="1:25" ht="12.75">
      <c r="A32" s="72">
        <v>19</v>
      </c>
      <c r="B32" s="72">
        <v>16</v>
      </c>
      <c r="C32" s="4" t="s">
        <v>62</v>
      </c>
      <c r="D32" s="4" t="s">
        <v>63</v>
      </c>
      <c r="E32" s="15" t="s">
        <v>47</v>
      </c>
      <c r="F32" s="15" t="s">
        <v>42</v>
      </c>
      <c r="G32" s="37">
        <v>7</v>
      </c>
      <c r="H32" s="37">
        <v>17</v>
      </c>
      <c r="I32" s="14">
        <v>693</v>
      </c>
      <c r="J32" s="14">
        <v>473</v>
      </c>
      <c r="K32" s="14">
        <v>195</v>
      </c>
      <c r="L32" s="14">
        <v>94</v>
      </c>
      <c r="M32" s="64">
        <f>(I32/J32*100)-100</f>
        <v>46.51162790697674</v>
      </c>
      <c r="N32" s="14">
        <f>I32/H32</f>
        <v>40.76470588235294</v>
      </c>
      <c r="O32" s="73">
        <v>17</v>
      </c>
      <c r="P32" s="14">
        <v>809</v>
      </c>
      <c r="Q32" s="14">
        <v>1309</v>
      </c>
      <c r="R32" s="14">
        <v>237</v>
      </c>
      <c r="S32" s="14">
        <v>268</v>
      </c>
      <c r="T32" s="64">
        <f>(P32/Q32*100)-100</f>
        <v>-38.19709702062644</v>
      </c>
      <c r="U32" s="80">
        <v>56637</v>
      </c>
      <c r="V32" s="14">
        <f>P32/O32</f>
        <v>47.588235294117645</v>
      </c>
      <c r="W32" s="75">
        <f>SUM(U32,P32)</f>
        <v>57446</v>
      </c>
      <c r="X32" s="75">
        <v>11749</v>
      </c>
      <c r="Y32" s="76">
        <f>SUM(X32,R32)</f>
        <v>11986</v>
      </c>
    </row>
    <row r="33" spans="1:25" ht="13.5" thickBot="1">
      <c r="A33" s="50">
        <v>20</v>
      </c>
      <c r="B33" s="72">
        <v>18</v>
      </c>
      <c r="C33" s="4" t="s">
        <v>68</v>
      </c>
      <c r="D33" s="4" t="s">
        <v>69</v>
      </c>
      <c r="E33" s="15" t="s">
        <v>52</v>
      </c>
      <c r="F33" s="15" t="s">
        <v>51</v>
      </c>
      <c r="G33" s="37">
        <v>6</v>
      </c>
      <c r="H33" s="37">
        <v>5</v>
      </c>
      <c r="I33" s="14">
        <v>332</v>
      </c>
      <c r="J33" s="14">
        <v>459</v>
      </c>
      <c r="K33" s="14">
        <v>75</v>
      </c>
      <c r="L33" s="14">
        <v>99</v>
      </c>
      <c r="M33" s="64">
        <f>(I33/J33*100)-100</f>
        <v>-27.66884531590415</v>
      </c>
      <c r="N33" s="14">
        <f>I33/H33</f>
        <v>66.4</v>
      </c>
      <c r="O33" s="73">
        <v>5</v>
      </c>
      <c r="P33" s="22">
        <v>397</v>
      </c>
      <c r="Q33" s="22">
        <v>843</v>
      </c>
      <c r="R33" s="22">
        <v>94</v>
      </c>
      <c r="S33" s="22">
        <v>179</v>
      </c>
      <c r="T33" s="64">
        <f>(P33/Q33*100)-100</f>
        <v>-52.90628706998814</v>
      </c>
      <c r="U33" s="91">
        <v>20196</v>
      </c>
      <c r="V33" s="14">
        <f>P33/O33</f>
        <v>79.4</v>
      </c>
      <c r="W33" s="75">
        <f>SUM(U33,P33)</f>
        <v>20593</v>
      </c>
      <c r="X33" s="91">
        <v>4278</v>
      </c>
      <c r="Y33" s="76">
        <f>SUM(X33,R33)</f>
        <v>4372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171</v>
      </c>
      <c r="I34" s="31">
        <f>SUM(I14:I33)</f>
        <v>177497</v>
      </c>
      <c r="J34" s="31">
        <v>232940</v>
      </c>
      <c r="K34" s="31">
        <f>SUM(K14:K33)</f>
        <v>35446</v>
      </c>
      <c r="L34" s="31">
        <v>44683</v>
      </c>
      <c r="M34" s="68">
        <f>(I34/J34*100)-100</f>
        <v>-23.80140808791964</v>
      </c>
      <c r="N34" s="32">
        <f>I34/H34</f>
        <v>1037.9941520467837</v>
      </c>
      <c r="O34" s="34">
        <f>SUM(O14:O33)</f>
        <v>171</v>
      </c>
      <c r="P34" s="31">
        <f>SUM(P14:P33)</f>
        <v>248585</v>
      </c>
      <c r="Q34" s="31">
        <v>348995</v>
      </c>
      <c r="R34" s="31">
        <f>SUM(R14:R33)</f>
        <v>53420</v>
      </c>
      <c r="S34" s="31">
        <v>70166</v>
      </c>
      <c r="T34" s="68">
        <f>(P34/Q34*100)-100</f>
        <v>-28.77118583360793</v>
      </c>
      <c r="U34" s="78">
        <f>SUM(U14:U33)</f>
        <v>1759440</v>
      </c>
      <c r="V34" s="32">
        <f>P34/O34</f>
        <v>1453.7134502923977</v>
      </c>
      <c r="W34" s="92">
        <f>SUM(U34,P34)</f>
        <v>2008025</v>
      </c>
      <c r="X34" s="79">
        <f>SUM(X14:X33)</f>
        <v>389430</v>
      </c>
      <c r="Y34" s="35">
        <f>SUM(Y14:Y33)</f>
        <v>442850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06 - Jan</v>
      </c>
      <c r="L4" s="20"/>
      <c r="M4" s="62" t="str">
        <f>'WEEKLY COMPETITIVE REPORT'!M4</f>
        <v>08 -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05 - Jan</v>
      </c>
      <c r="L5" s="7"/>
      <c r="M5" s="63" t="str">
        <f>'WEEKLY COMPETITIVE REPORT'!M5</f>
        <v>11 -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40555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ALVIN AND THE CHIPMUNKS 3</v>
      </c>
      <c r="D14" s="4" t="str">
        <f>'WEEKLY COMPETITIVE REPORT'!D14</f>
        <v>ALVIN IN VEVERIČKI 3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3</v>
      </c>
      <c r="H14" s="37">
        <f>'WEEKLY COMPETITIVE REPORT'!H14</f>
        <v>13</v>
      </c>
      <c r="I14" s="14">
        <f>'WEEKLY COMPETITIVE REPORT'!I14/Y4</f>
        <v>43269.23076923077</v>
      </c>
      <c r="J14" s="14">
        <f>'WEEKLY COMPETITIVE REPORT'!J14/Y4</f>
        <v>55153.846153846156</v>
      </c>
      <c r="K14" s="22">
        <f>'WEEKLY COMPETITIVE REPORT'!K14</f>
        <v>6407</v>
      </c>
      <c r="L14" s="22">
        <f>'WEEKLY COMPETITIVE REPORT'!L14</f>
        <v>8149</v>
      </c>
      <c r="M14" s="64">
        <f>'WEEKLY COMPETITIVE REPORT'!M14</f>
        <v>-21.54811715481172</v>
      </c>
      <c r="N14" s="14">
        <f aca="true" t="shared" si="0" ref="N14:N20">I14/H14</f>
        <v>3328.4023668639056</v>
      </c>
      <c r="O14" s="37">
        <f>'WEEKLY COMPETITIVE REPORT'!O14</f>
        <v>13</v>
      </c>
      <c r="P14" s="14">
        <f>'WEEKLY COMPETITIVE REPORT'!P14/Y4</f>
        <v>57109.686609686614</v>
      </c>
      <c r="Q14" s="14">
        <f>'WEEKLY COMPETITIVE REPORT'!Q14/Y4</f>
        <v>130388.88888888889</v>
      </c>
      <c r="R14" s="22">
        <f>'WEEKLY COMPETITIVE REPORT'!R14</f>
        <v>9020</v>
      </c>
      <c r="S14" s="22">
        <f>'WEEKLY COMPETITIVE REPORT'!S14</f>
        <v>20113</v>
      </c>
      <c r="T14" s="64">
        <f>'WEEKLY COMPETITIVE REPORT'!T14</f>
        <v>-56.200495995979594</v>
      </c>
      <c r="U14" s="14">
        <f>'WEEKLY COMPETITIVE REPORT'!U14/Y4</f>
        <v>288679.4871794872</v>
      </c>
      <c r="V14" s="14">
        <f aca="true" t="shared" si="1" ref="V14:V20">P14/O14</f>
        <v>4393.05281612974</v>
      </c>
      <c r="W14" s="25">
        <f aca="true" t="shared" si="2" ref="W14:W20">P14+U14</f>
        <v>345789.17378917383</v>
      </c>
      <c r="X14" s="22">
        <f>'WEEKLY COMPETITIVE REPORT'!X14</f>
        <v>47416</v>
      </c>
      <c r="Y14" s="56">
        <f>'WEEKLY COMPETITIVE REPORT'!Y14</f>
        <v>56436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LISTY DO M.</v>
      </c>
      <c r="D15" s="4" t="str">
        <f>'WEEKLY COMPETITIVE REPORT'!D15</f>
        <v>PISMA SV. NIKOLAJU</v>
      </c>
      <c r="E15" s="4" t="str">
        <f>'WEEKLY COMPETITIVE REPORT'!E15</f>
        <v>IND</v>
      </c>
      <c r="F15" s="4" t="str">
        <f>'WEEKLY COMPETITIVE REPORT'!F15</f>
        <v>FIVIA</v>
      </c>
      <c r="G15" s="37">
        <f>'WEEKLY COMPETITIVE REPORT'!G15</f>
        <v>4</v>
      </c>
      <c r="H15" s="37">
        <f>'WEEKLY COMPETITIVE REPORT'!H15</f>
        <v>11</v>
      </c>
      <c r="I15" s="14">
        <f>'WEEKLY COMPETITIVE REPORT'!I15/Y4</f>
        <v>35974.35897435898</v>
      </c>
      <c r="J15" s="14">
        <f>'WEEKLY COMPETITIVE REPORT'!J15/Y4</f>
        <v>34071.225071225075</v>
      </c>
      <c r="K15" s="22">
        <f>'WEEKLY COMPETITIVE REPORT'!K15</f>
        <v>5023</v>
      </c>
      <c r="L15" s="22">
        <f>'WEEKLY COMPETITIVE REPORT'!L15</f>
        <v>4770</v>
      </c>
      <c r="M15" s="64">
        <f>'WEEKLY COMPETITIVE REPORT'!M15</f>
        <v>5.5857513169997475</v>
      </c>
      <c r="N15" s="14">
        <f t="shared" si="0"/>
        <v>3270.3962703962707</v>
      </c>
      <c r="O15" s="37">
        <f>'WEEKLY COMPETITIVE REPORT'!O15</f>
        <v>11</v>
      </c>
      <c r="P15" s="14">
        <f>'WEEKLY COMPETITIVE REPORT'!P15/Y4</f>
        <v>53615.38461538462</v>
      </c>
      <c r="Q15" s="14">
        <f>'WEEKLY COMPETITIVE REPORT'!Q15/Y4</f>
        <v>78380.34188034189</v>
      </c>
      <c r="R15" s="22">
        <f>'WEEKLY COMPETITIVE REPORT'!R15</f>
        <v>8072</v>
      </c>
      <c r="S15" s="22">
        <f>'WEEKLY COMPETITIVE REPORT'!S15</f>
        <v>11876</v>
      </c>
      <c r="T15" s="64">
        <f>'WEEKLY COMPETITIVE REPORT'!T15</f>
        <v>-31.595878087345298</v>
      </c>
      <c r="U15" s="14">
        <f>'WEEKLY COMPETITIVE REPORT'!U15/Y4</f>
        <v>221562.67806267808</v>
      </c>
      <c r="V15" s="14">
        <f t="shared" si="1"/>
        <v>4874.125874125874</v>
      </c>
      <c r="W15" s="25">
        <f t="shared" si="2"/>
        <v>275178.0626780627</v>
      </c>
      <c r="X15" s="22">
        <f>'WEEKLY COMPETITIVE REPORT'!X15</f>
        <v>35200</v>
      </c>
      <c r="Y15" s="56">
        <f>'WEEKLY COMPETITIVE REPORT'!Y15</f>
        <v>43272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SHERLOCK HOLMES 2</v>
      </c>
      <c r="D16" s="4" t="str">
        <f>'WEEKLY COMPETITIVE REPORT'!D16</f>
        <v>SHERLOCK HOLMES: IGRA SENC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3</v>
      </c>
      <c r="H16" s="37">
        <f>'WEEKLY COMPETITIVE REPORT'!H16</f>
        <v>10</v>
      </c>
      <c r="I16" s="14">
        <f>'WEEKLY COMPETITIVE REPORT'!I16/Y4</f>
        <v>28391.737891737892</v>
      </c>
      <c r="J16" s="14">
        <f>'WEEKLY COMPETITIVE REPORT'!J16/Y4</f>
        <v>25517.09401709402</v>
      </c>
      <c r="K16" s="22">
        <f>'WEEKLY COMPETITIVE REPORT'!K16</f>
        <v>3985</v>
      </c>
      <c r="L16" s="22">
        <f>'WEEKLY COMPETITIVE REPORT'!L16</f>
        <v>3404</v>
      </c>
      <c r="M16" s="64">
        <f>'WEEKLY COMPETITIVE REPORT'!M16</f>
        <v>11.26556132417798</v>
      </c>
      <c r="N16" s="14">
        <f t="shared" si="0"/>
        <v>2839.1737891737894</v>
      </c>
      <c r="O16" s="37">
        <f>'WEEKLY COMPETITIVE REPORT'!O16</f>
        <v>10</v>
      </c>
      <c r="P16" s="14">
        <f>'WEEKLY COMPETITIVE REPORT'!P16/Y4</f>
        <v>41316.23931623932</v>
      </c>
      <c r="Q16" s="14">
        <f>'WEEKLY COMPETITIVE REPORT'!Q16/Y4</f>
        <v>60045.58404558405</v>
      </c>
      <c r="R16" s="22">
        <f>'WEEKLY COMPETITIVE REPORT'!R16</f>
        <v>6177</v>
      </c>
      <c r="S16" s="22">
        <f>'WEEKLY COMPETITIVE REPORT'!S16</f>
        <v>8724</v>
      </c>
      <c r="T16" s="64">
        <f>'WEEKLY COMPETITIVE REPORT'!T16</f>
        <v>-31.19187701651167</v>
      </c>
      <c r="U16" s="14">
        <f>'WEEKLY COMPETITIVE REPORT'!U16/Y4</f>
        <v>164160.96866096868</v>
      </c>
      <c r="V16" s="14">
        <f t="shared" si="1"/>
        <v>4131.623931623932</v>
      </c>
      <c r="W16" s="25">
        <f t="shared" si="2"/>
        <v>205477.207977208</v>
      </c>
      <c r="X16" s="22">
        <f>'WEEKLY COMPETITIVE REPORT'!X16</f>
        <v>24494</v>
      </c>
      <c r="Y16" s="56">
        <f>'WEEKLY COMPETITIVE REPORT'!Y16</f>
        <v>30671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JACK AND JILL</v>
      </c>
      <c r="D17" s="4" t="str">
        <f>'WEEKLY COMPETITIVE REPORT'!D17</f>
        <v>JACK IN JILL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1</v>
      </c>
      <c r="H17" s="37">
        <f>'WEEKLY COMPETITIVE REPORT'!H17</f>
        <v>6</v>
      </c>
      <c r="I17" s="14">
        <f>'WEEKLY COMPETITIVE REPORT'!I17/Y4</f>
        <v>30131.054131054134</v>
      </c>
      <c r="J17" s="14">
        <f>'WEEKLY COMPETITIVE REPORT'!J17/Y4</f>
        <v>0</v>
      </c>
      <c r="K17" s="22">
        <f>'WEEKLY COMPETITIVE REPORT'!K17</f>
        <v>4229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5021.842355175689</v>
      </c>
      <c r="O17" s="37">
        <f>'WEEKLY COMPETITIVE REPORT'!O17</f>
        <v>6</v>
      </c>
      <c r="P17" s="14">
        <f>'WEEKLY COMPETITIVE REPORT'!P17/Y4</f>
        <v>40837.60683760684</v>
      </c>
      <c r="Q17" s="14">
        <f>'WEEKLY COMPETITIVE REPORT'!Q17/Y4</f>
        <v>0</v>
      </c>
      <c r="R17" s="22">
        <f>'WEEKLY COMPETITIVE REPORT'!R17</f>
        <v>6311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1084.045584045584</v>
      </c>
      <c r="V17" s="14">
        <f t="shared" si="1"/>
        <v>6806.267806267807</v>
      </c>
      <c r="W17" s="25">
        <f t="shared" si="2"/>
        <v>41921.65242165243</v>
      </c>
      <c r="X17" s="22">
        <f>'WEEKLY COMPETITIVE REPORT'!X17</f>
        <v>159</v>
      </c>
      <c r="Y17" s="56">
        <f>'WEEKLY COMPETITIVE REPORT'!Y17</f>
        <v>6470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MISSION IMPOSSIBLE: GHOST PROTOCOL</v>
      </c>
      <c r="D18" s="4" t="str">
        <f>'WEEKLY COMPETITIVE REPORT'!D18</f>
        <v>MISIJA NEMOGOČE: PROTOKOL DUH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4</v>
      </c>
      <c r="H18" s="37">
        <f>'WEEKLY COMPETITIVE REPORT'!H18</f>
        <v>11</v>
      </c>
      <c r="I18" s="14">
        <f>'WEEKLY COMPETITIVE REPORT'!I18/Y4</f>
        <v>23907.40740740741</v>
      </c>
      <c r="J18" s="14">
        <f>'WEEKLY COMPETITIVE REPORT'!J18/Y4</f>
        <v>24200.854700854703</v>
      </c>
      <c r="K18" s="22">
        <f>'WEEKLY COMPETITIVE REPORT'!K18</f>
        <v>3238</v>
      </c>
      <c r="L18" s="22">
        <f>'WEEKLY COMPETITIVE REPORT'!L18</f>
        <v>3248</v>
      </c>
      <c r="M18" s="64">
        <f>'WEEKLY COMPETITIVE REPORT'!M18</f>
        <v>-1.212549296603683</v>
      </c>
      <c r="N18" s="14">
        <f t="shared" si="0"/>
        <v>2173.4006734006734</v>
      </c>
      <c r="O18" s="37">
        <f>'WEEKLY COMPETITIVE REPORT'!O18</f>
        <v>11</v>
      </c>
      <c r="P18" s="14">
        <f>'WEEKLY COMPETITIVE REPORT'!P18/Y4</f>
        <v>32269.23076923077</v>
      </c>
      <c r="Q18" s="14">
        <f>'WEEKLY COMPETITIVE REPORT'!Q18/Y4</f>
        <v>52229.34472934473</v>
      </c>
      <c r="R18" s="22">
        <f>'WEEKLY COMPETITIVE REPORT'!R18</f>
        <v>4668</v>
      </c>
      <c r="S18" s="22">
        <f>'WEEKLY COMPETITIVE REPORT'!S18</f>
        <v>7617</v>
      </c>
      <c r="T18" s="64">
        <f>'WEEKLY COMPETITIVE REPORT'!T18</f>
        <v>-38.21628255829811</v>
      </c>
      <c r="U18" s="14">
        <f>'WEEKLY COMPETITIVE REPORT'!U18/Y4</f>
        <v>214434.47293447296</v>
      </c>
      <c r="V18" s="14">
        <f t="shared" si="1"/>
        <v>2933.5664335664337</v>
      </c>
      <c r="W18" s="25">
        <f t="shared" si="2"/>
        <v>246703.70370370374</v>
      </c>
      <c r="X18" s="22">
        <f>'WEEKLY COMPETITIVE REPORT'!X18</f>
        <v>32262</v>
      </c>
      <c r="Y18" s="56">
        <f>'WEEKLY COMPETITIVE REPORT'!Y18</f>
        <v>36930</v>
      </c>
    </row>
    <row r="19" spans="1:25" ht="12.75">
      <c r="A19" s="50">
        <v>6</v>
      </c>
      <c r="B19" s="4">
        <f>'WEEKLY COMPETITIVE REPORT'!B19</f>
        <v>7</v>
      </c>
      <c r="C19" s="4" t="str">
        <f>'WEEKLY COMPETITIVE REPORT'!C19</f>
        <v>TRAKTOR, LJUBEZEN IN ROCK'N'ROLL</v>
      </c>
      <c r="D19" s="4" t="str">
        <f>'WEEKLY COMPETITIVE REPORT'!D19</f>
        <v>TRAKTOR, LJUBEZEN IN ROCK'N'ROLL</v>
      </c>
      <c r="E19" s="4" t="str">
        <f>'WEEKLY COMPETITIVE REPORT'!E19</f>
        <v>IND</v>
      </c>
      <c r="F19" s="4" t="str">
        <f>'WEEKLY COMPETITIVE REPORT'!F19</f>
        <v>KZC</v>
      </c>
      <c r="G19" s="37">
        <f>'WEEKLY COMPETITIVE REPORT'!G19</f>
        <v>6</v>
      </c>
      <c r="H19" s="37">
        <f>'WEEKLY COMPETITIVE REPORT'!H19</f>
        <v>12</v>
      </c>
      <c r="I19" s="14">
        <f>'WEEKLY COMPETITIVE REPORT'!I19/Y4</f>
        <v>21660.96866096866</v>
      </c>
      <c r="J19" s="14">
        <f>'WEEKLY COMPETITIVE REPORT'!J19/Y4</f>
        <v>13210.826210826212</v>
      </c>
      <c r="K19" s="22">
        <f>'WEEKLY COMPETITIVE REPORT'!K19</f>
        <v>2987</v>
      </c>
      <c r="L19" s="22">
        <f>'WEEKLY COMPETITIVE REPORT'!L19</f>
        <v>1850</v>
      </c>
      <c r="M19" s="64">
        <f>'WEEKLY COMPETITIVE REPORT'!M19</f>
        <v>63.963769678671554</v>
      </c>
      <c r="N19" s="14">
        <f t="shared" si="0"/>
        <v>1805.0807217473885</v>
      </c>
      <c r="O19" s="37">
        <f>'WEEKLY COMPETITIVE REPORT'!O19</f>
        <v>12</v>
      </c>
      <c r="P19" s="14">
        <f>'WEEKLY COMPETITIVE REPORT'!P19/Y4</f>
        <v>29522.792022792026</v>
      </c>
      <c r="Q19" s="14">
        <f>'WEEKLY COMPETITIVE REPORT'!Q19/Y4</f>
        <v>27149.572649572652</v>
      </c>
      <c r="R19" s="22">
        <f>'WEEKLY COMPETITIVE REPORT'!R19</f>
        <v>4483</v>
      </c>
      <c r="S19" s="22">
        <f>'WEEKLY COMPETITIVE REPORT'!S19</f>
        <v>4168</v>
      </c>
      <c r="T19" s="64">
        <f>'WEEKLY COMPETITIVE REPORT'!T19</f>
        <v>8.741277086940542</v>
      </c>
      <c r="U19" s="14">
        <f>'WEEKLY COMPETITIVE REPORT'!U19/Y4</f>
        <v>199314.81481481483</v>
      </c>
      <c r="V19" s="14">
        <f t="shared" si="1"/>
        <v>2460.2326685660023</v>
      </c>
      <c r="W19" s="25">
        <f t="shared" si="2"/>
        <v>228837.60683760687</v>
      </c>
      <c r="X19" s="22">
        <f>'WEEKLY COMPETITIVE REPORT'!X19</f>
        <v>32675</v>
      </c>
      <c r="Y19" s="56">
        <f>'WEEKLY COMPETITIVE REPORT'!Y19</f>
        <v>37158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GIRL WITH DRAGON TATOO</v>
      </c>
      <c r="D20" s="4" t="str">
        <f>'WEEKLY COMPETITIVE REPORT'!D20</f>
        <v>DEKLE Z ZMAJSKIM TATUJEM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2</v>
      </c>
      <c r="H20" s="37">
        <f>'WEEKLY COMPETITIVE REPORT'!H20</f>
        <v>11</v>
      </c>
      <c r="I20" s="14">
        <f>'WEEKLY COMPETITIVE REPORT'!I20/Y4</f>
        <v>21066.951566951568</v>
      </c>
      <c r="J20" s="14">
        <f>'WEEKLY COMPETITIVE REPORT'!J20/Y4</f>
        <v>17622.507122507122</v>
      </c>
      <c r="K20" s="22">
        <f>'WEEKLY COMPETITIVE REPORT'!K20</f>
        <v>2820</v>
      </c>
      <c r="L20" s="22">
        <f>'WEEKLY COMPETITIVE REPORT'!L20</f>
        <v>2349</v>
      </c>
      <c r="M20" s="64">
        <f>'WEEKLY COMPETITIVE REPORT'!M20</f>
        <v>19.545711745210582</v>
      </c>
      <c r="N20" s="14">
        <f t="shared" si="0"/>
        <v>1915.1774151774152</v>
      </c>
      <c r="O20" s="37">
        <f>'WEEKLY COMPETITIVE REPORT'!O20</f>
        <v>11</v>
      </c>
      <c r="P20" s="14">
        <f>'WEEKLY COMPETITIVE REPORT'!P20/Y4</f>
        <v>29048.43304843305</v>
      </c>
      <c r="Q20" s="14">
        <f>'WEEKLY COMPETITIVE REPORT'!Q20/Y4</f>
        <v>35940.170940170945</v>
      </c>
      <c r="R20" s="22">
        <f>'WEEKLY COMPETITIVE REPORT'!R20</f>
        <v>4193</v>
      </c>
      <c r="S20" s="22">
        <f>'WEEKLY COMPETITIVE REPORT'!S20</f>
        <v>5289</v>
      </c>
      <c r="T20" s="64">
        <f>'WEEKLY COMPETITIVE REPORT'!T20</f>
        <v>-19.175584621482372</v>
      </c>
      <c r="U20" s="14">
        <f>'WEEKLY COMPETITIVE REPORT'!U20/Y4</f>
        <v>35940.170940170945</v>
      </c>
      <c r="V20" s="14">
        <f t="shared" si="1"/>
        <v>2640.7666407666406</v>
      </c>
      <c r="W20" s="25">
        <f t="shared" si="2"/>
        <v>64988.603988603994</v>
      </c>
      <c r="X20" s="22">
        <f>'WEEKLY COMPETITIVE REPORT'!X20</f>
        <v>5289</v>
      </c>
      <c r="Y20" s="56">
        <f>'WEEKLY COMPETITIVE REPORT'!Y20</f>
        <v>9482</v>
      </c>
    </row>
    <row r="21" spans="1:25" ht="12.75">
      <c r="A21" s="50">
        <v>8</v>
      </c>
      <c r="B21" s="4">
        <f>'WEEKLY COMPETITIVE REPORT'!B21</f>
        <v>9</v>
      </c>
      <c r="C21" s="4" t="str">
        <f>'WEEKLY COMPETITIVE REPORT'!C21</f>
        <v>PARADA</v>
      </c>
      <c r="D21" s="4" t="str">
        <f>'WEEKLY COMPETITIVE REPORT'!D21</f>
        <v>PARADA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2</v>
      </c>
      <c r="H21" s="37">
        <f>'WEEKLY COMPETITIVE REPORT'!H21</f>
        <v>3</v>
      </c>
      <c r="I21" s="14">
        <f>'WEEKLY COMPETITIVE REPORT'!I21/Y4</f>
        <v>14990.028490028491</v>
      </c>
      <c r="J21" s="14">
        <f>'WEEKLY COMPETITIVE REPORT'!J21/Y4</f>
        <v>7196.581196581197</v>
      </c>
      <c r="K21" s="22">
        <f>'WEEKLY COMPETITIVE REPORT'!K21</f>
        <v>1979</v>
      </c>
      <c r="L21" s="22">
        <f>'WEEKLY COMPETITIVE REPORT'!L21</f>
        <v>943</v>
      </c>
      <c r="M21" s="64">
        <f>'WEEKLY COMPETITIVE REPORT'!M21</f>
        <v>108.29374505146475</v>
      </c>
      <c r="N21" s="14">
        <f aca="true" t="shared" si="3" ref="N21:N33">I21/H21</f>
        <v>4996.6761633428305</v>
      </c>
      <c r="O21" s="37">
        <f>'WEEKLY COMPETITIVE REPORT'!O21</f>
        <v>3</v>
      </c>
      <c r="P21" s="14">
        <f>'WEEKLY COMPETITIVE REPORT'!P21/Y4</f>
        <v>23653.846153846156</v>
      </c>
      <c r="Q21" s="14">
        <f>'WEEKLY COMPETITIVE REPORT'!Q21/Y4</f>
        <v>19621.082621082624</v>
      </c>
      <c r="R21" s="22">
        <f>'WEEKLY COMPETITIVE REPORT'!R21</f>
        <v>3317</v>
      </c>
      <c r="S21" s="22">
        <f>'WEEKLY COMPETITIVE REPORT'!S21</f>
        <v>2715</v>
      </c>
      <c r="T21" s="64">
        <f>'WEEKLY COMPETITIVE REPORT'!T21</f>
        <v>20.553216204443146</v>
      </c>
      <c r="U21" s="14">
        <f>'WEEKLY COMPETITIVE REPORT'!U21/Y4</f>
        <v>21045.584045584048</v>
      </c>
      <c r="V21" s="14">
        <f aca="true" t="shared" si="4" ref="V21:V33">P21/O21</f>
        <v>7884.615384615386</v>
      </c>
      <c r="W21" s="25">
        <f aca="true" t="shared" si="5" ref="W21:W33">P21+U21</f>
        <v>44699.43019943021</v>
      </c>
      <c r="X21" s="22">
        <f>'WEEKLY COMPETITIVE REPORT'!X21</f>
        <v>3059</v>
      </c>
      <c r="Y21" s="56">
        <f>'WEEKLY COMPETITIVE REPORT'!Y21</f>
        <v>6376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NEW YEARS EVE</v>
      </c>
      <c r="D22" s="4" t="str">
        <f>'WEEKLY COMPETITIVE REPORT'!D22</f>
        <v>SILVESTROVO V NEW YORKU</v>
      </c>
      <c r="E22" s="4" t="str">
        <f>'WEEKLY COMPETITIVE REPORT'!E22</f>
        <v>WB</v>
      </c>
      <c r="F22" s="4" t="str">
        <f>'WEEKLY COMPETITIVE REPORT'!F22</f>
        <v>Blitz</v>
      </c>
      <c r="G22" s="37">
        <f>'WEEKLY COMPETITIVE REPORT'!G22</f>
        <v>5</v>
      </c>
      <c r="H22" s="37">
        <f>'WEEKLY COMPETITIVE REPORT'!H22</f>
        <v>10</v>
      </c>
      <c r="I22" s="14">
        <f>'WEEKLY COMPETITIVE REPORT'!I22/Y4</f>
        <v>7695.156695156696</v>
      </c>
      <c r="J22" s="14">
        <f>'WEEKLY COMPETITIVE REPORT'!J22/Y4</f>
        <v>17582.621082621084</v>
      </c>
      <c r="K22" s="22">
        <f>'WEEKLY COMPETITIVE REPORT'!K22</f>
        <v>1049</v>
      </c>
      <c r="L22" s="22">
        <f>'WEEKLY COMPETITIVE REPORT'!L22</f>
        <v>2478</v>
      </c>
      <c r="M22" s="64">
        <f>'WEEKLY COMPETITIVE REPORT'!M22</f>
        <v>-56.23430284371709</v>
      </c>
      <c r="N22" s="14">
        <f t="shared" si="3"/>
        <v>769.5156695156695</v>
      </c>
      <c r="O22" s="37">
        <f>'WEEKLY COMPETITIVE REPORT'!O22</f>
        <v>10</v>
      </c>
      <c r="P22" s="14">
        <f>'WEEKLY COMPETITIVE REPORT'!P22/Y4</f>
        <v>10327.635327635327</v>
      </c>
      <c r="Q22" s="14">
        <f>'WEEKLY COMPETITIVE REPORT'!Q22/Y4</f>
        <v>36958.68945868946</v>
      </c>
      <c r="R22" s="22">
        <f>'WEEKLY COMPETITIVE REPORT'!R22</f>
        <v>1483</v>
      </c>
      <c r="S22" s="22">
        <f>'WEEKLY COMPETITIVE REPORT'!S22</f>
        <v>5491</v>
      </c>
      <c r="T22" s="64">
        <f>'WEEKLY COMPETITIVE REPORT'!T22</f>
        <v>-72.05627288494892</v>
      </c>
      <c r="U22" s="14">
        <f>'WEEKLY COMPETITIVE REPORT'!U22/Y4</f>
        <v>202324.78632478634</v>
      </c>
      <c r="V22" s="14">
        <f t="shared" si="4"/>
        <v>1032.7635327635328</v>
      </c>
      <c r="W22" s="25">
        <f t="shared" si="5"/>
        <v>212652.42165242168</v>
      </c>
      <c r="X22" s="22">
        <f>'WEEKLY COMPETITIVE REPORT'!X22</f>
        <v>31944</v>
      </c>
      <c r="Y22" s="56">
        <f>'WEEKLY COMPETITIVE REPORT'!Y22</f>
        <v>33427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THE MUPPETS</v>
      </c>
      <c r="D23" s="4" t="str">
        <f>'WEEKLY COMPETITIVE REPORT'!D23</f>
        <v>MUPPETKI</v>
      </c>
      <c r="E23" s="4" t="str">
        <f>'WEEKLY COMPETITIVE REPORT'!E23</f>
        <v>BVI</v>
      </c>
      <c r="F23" s="4" t="str">
        <f>'WEEKLY COMPETITIVE REPORT'!F23</f>
        <v>CENEX</v>
      </c>
      <c r="G23" s="37">
        <f>'WEEKLY COMPETITIVE REPORT'!G23</f>
        <v>1</v>
      </c>
      <c r="H23" s="37">
        <f>'WEEKLY COMPETITIVE REPORT'!H23</f>
        <v>10</v>
      </c>
      <c r="I23" s="14">
        <f>'WEEKLY COMPETITIVE REPORT'!I23/Y4</f>
        <v>6209.40170940171</v>
      </c>
      <c r="J23" s="14">
        <f>'WEEKLY COMPETITIVE REPORT'!J23/Y4</f>
        <v>0</v>
      </c>
      <c r="K23" s="22">
        <f>'WEEKLY COMPETITIVE REPORT'!K23</f>
        <v>905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620.940170940171</v>
      </c>
      <c r="O23" s="37">
        <f>'WEEKLY COMPETITIVE REPORT'!O23</f>
        <v>10</v>
      </c>
      <c r="P23" s="14">
        <f>'WEEKLY COMPETITIVE REPORT'!P23/Y4</f>
        <v>8333.333333333334</v>
      </c>
      <c r="Q23" s="14">
        <f>'WEEKLY COMPETITIVE REPORT'!Q23/Y4</f>
        <v>0</v>
      </c>
      <c r="R23" s="22">
        <f>'WEEKLY COMPETITIVE REPORT'!R23</f>
        <v>1403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957.2649572649573</v>
      </c>
      <c r="V23" s="14">
        <f t="shared" si="4"/>
        <v>833.3333333333334</v>
      </c>
      <c r="W23" s="25">
        <f t="shared" si="5"/>
        <v>9290.598290598291</v>
      </c>
      <c r="X23" s="22">
        <f>'WEEKLY COMPETITIVE REPORT'!X23</f>
        <v>141</v>
      </c>
      <c r="Y23" s="56">
        <f>'WEEKLY COMPETITIVE REPORT'!Y23</f>
        <v>1544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ARTHUR CHRISTMAS 3D</v>
      </c>
      <c r="D24" s="4" t="str">
        <f>'WEEKLY COMPETITIVE REPORT'!D24</f>
        <v>ARTHUR BOŽIČEK 3D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5</v>
      </c>
      <c r="H24" s="37">
        <f>'WEEKLY COMPETITIVE REPORT'!H24</f>
        <v>15</v>
      </c>
      <c r="I24" s="14">
        <f>'WEEKLY COMPETITIVE REPORT'!I24/Y4</f>
        <v>4125.356125356126</v>
      </c>
      <c r="J24" s="14">
        <f>'WEEKLY COMPETITIVE REPORT'!J24/Y4</f>
        <v>10662.393162393164</v>
      </c>
      <c r="K24" s="22">
        <f>'WEEKLY COMPETITIVE REPORT'!K24</f>
        <v>551</v>
      </c>
      <c r="L24" s="22">
        <f>'WEEKLY COMPETITIVE REPORT'!L24</f>
        <v>1447</v>
      </c>
      <c r="M24" s="64">
        <f>'WEEKLY COMPETITIVE REPORT'!M24</f>
        <v>-61.30928523714095</v>
      </c>
      <c r="N24" s="14">
        <f t="shared" si="3"/>
        <v>275.0237416904084</v>
      </c>
      <c r="O24" s="37">
        <f>'WEEKLY COMPETITIVE REPORT'!O24</f>
        <v>15</v>
      </c>
      <c r="P24" s="14">
        <f>'WEEKLY COMPETITIVE REPORT'!P24/Y4</f>
        <v>5608.262108262109</v>
      </c>
      <c r="Q24" s="14">
        <f>'WEEKLY COMPETITIVE REPORT'!Q24/Y4</f>
        <v>22829.059829059832</v>
      </c>
      <c r="R24" s="22">
        <f>'WEEKLY COMPETITIVE REPORT'!R24</f>
        <v>834</v>
      </c>
      <c r="S24" s="22">
        <f>'WEEKLY COMPETITIVE REPORT'!S24</f>
        <v>3135</v>
      </c>
      <c r="T24" s="64">
        <f>'WEEKLY COMPETITIVE REPORT'!T24</f>
        <v>-75.4336702857856</v>
      </c>
      <c r="U24" s="14">
        <f>'WEEKLY COMPETITIVE REPORT'!U24/Y4</f>
        <v>195396.0113960114</v>
      </c>
      <c r="V24" s="14">
        <f t="shared" si="4"/>
        <v>373.8841405508073</v>
      </c>
      <c r="W24" s="25">
        <f t="shared" si="5"/>
        <v>201004.2735042735</v>
      </c>
      <c r="X24" s="22">
        <f>'WEEKLY COMPETITIVE REPORT'!X24</f>
        <v>29599</v>
      </c>
      <c r="Y24" s="56">
        <f>'WEEKLY COMPETITIVE REPORT'!Y24</f>
        <v>30433</v>
      </c>
    </row>
    <row r="25" spans="1:25" ht="12.75">
      <c r="A25" s="50">
        <v>12</v>
      </c>
      <c r="B25" s="4">
        <f>'WEEKLY COMPETITIVE REPORT'!B25</f>
        <v>14</v>
      </c>
      <c r="C25" s="4" t="str">
        <f>'WEEKLY COMPETITIVE REPORT'!C25</f>
        <v>MELANCHOLIA</v>
      </c>
      <c r="D25" s="4" t="str">
        <f>'WEEKLY COMPETITIVE REPORT'!D25</f>
        <v>MELANHOLIJA</v>
      </c>
      <c r="E25" s="4" t="str">
        <f>'WEEKLY COMPETITIVE REPORT'!E25</f>
        <v>IND</v>
      </c>
      <c r="F25" s="4" t="str">
        <f>'WEEKLY COMPETITIVE REPORT'!F25</f>
        <v>CF</v>
      </c>
      <c r="G25" s="37">
        <f>'WEEKLY COMPETITIVE REPORT'!G25</f>
        <v>4</v>
      </c>
      <c r="H25" s="37">
        <f>'WEEKLY COMPETITIVE REPORT'!H25</f>
        <v>1</v>
      </c>
      <c r="I25" s="14">
        <f>'WEEKLY COMPETITIVE REPORT'!I25/Y4</f>
        <v>1940.1709401709402</v>
      </c>
      <c r="J25" s="14">
        <f>'WEEKLY COMPETITIVE REPORT'!J25/Y4</f>
        <v>927.3504273504274</v>
      </c>
      <c r="K25" s="22">
        <f>'WEEKLY COMPETITIVE REPORT'!K25</f>
        <v>287</v>
      </c>
      <c r="L25" s="22">
        <f>'WEEKLY COMPETITIVE REPORT'!L25</f>
        <v>137</v>
      </c>
      <c r="M25" s="64">
        <f>'WEEKLY COMPETITIVE REPORT'!M25</f>
        <v>109.21658986175115</v>
      </c>
      <c r="N25" s="14">
        <f t="shared" si="3"/>
        <v>1940.1709401709402</v>
      </c>
      <c r="O25" s="37">
        <f>'WEEKLY COMPETITIVE REPORT'!O25</f>
        <v>1</v>
      </c>
      <c r="P25" s="14">
        <f>'WEEKLY COMPETITIVE REPORT'!P25/Y4</f>
        <v>4327.6353276353275</v>
      </c>
      <c r="Q25" s="14">
        <f>'WEEKLY COMPETITIVE REPORT'!Q25/Y4</f>
        <v>3408.831908831909</v>
      </c>
      <c r="R25" s="22">
        <f>'WEEKLY COMPETITIVE REPORT'!R25</f>
        <v>669</v>
      </c>
      <c r="S25" s="22">
        <f>'WEEKLY COMPETITIVE REPORT'!S25</f>
        <v>526</v>
      </c>
      <c r="T25" s="64">
        <f>'WEEKLY COMPETITIVE REPORT'!T25</f>
        <v>26.953614709569578</v>
      </c>
      <c r="U25" s="14">
        <f>'WEEKLY COMPETITIVE REPORT'!U25/Y4</f>
        <v>23464.387464387466</v>
      </c>
      <c r="V25" s="14">
        <f t="shared" si="4"/>
        <v>4327.6353276353275</v>
      </c>
      <c r="W25" s="25">
        <f t="shared" si="5"/>
        <v>27792.02279202279</v>
      </c>
      <c r="X25" s="22">
        <f>'WEEKLY COMPETITIVE REPORT'!X25</f>
        <v>3664</v>
      </c>
      <c r="Y25" s="56">
        <f>'WEEKLY COMPETITIVE REPORT'!Y25</f>
        <v>4333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THE HELP</v>
      </c>
      <c r="D26" s="4" t="str">
        <f>'WEEKLY COMPETITIVE REPORT'!D26</f>
        <v>SLUŽKINJE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5</v>
      </c>
      <c r="H26" s="37">
        <f>'WEEKLY COMPETITIVE REPORT'!H26</f>
        <v>5</v>
      </c>
      <c r="I26" s="14">
        <f>'WEEKLY COMPETITIVE REPORT'!I26/Y4</f>
        <v>2876.0683760683764</v>
      </c>
      <c r="J26" s="14">
        <f>'WEEKLY COMPETITIVE REPORT'!J26/Y4</f>
        <v>1393.1623931623933</v>
      </c>
      <c r="K26" s="22">
        <f>'WEEKLY COMPETITIVE REPORT'!K26</f>
        <v>380</v>
      </c>
      <c r="L26" s="22">
        <f>'WEEKLY COMPETITIVE REPORT'!L26</f>
        <v>188</v>
      </c>
      <c r="M26" s="64">
        <f>'WEEKLY COMPETITIVE REPORT'!M26</f>
        <v>106.44171779141104</v>
      </c>
      <c r="N26" s="14">
        <f t="shared" si="3"/>
        <v>575.2136752136753</v>
      </c>
      <c r="O26" s="37">
        <f>'WEEKLY COMPETITIVE REPORT'!O26</f>
        <v>5</v>
      </c>
      <c r="P26" s="14">
        <f>'WEEKLY COMPETITIVE REPORT'!P26/Y4</f>
        <v>4132.478632478633</v>
      </c>
      <c r="Q26" s="14">
        <f>'WEEKLY COMPETITIVE REPORT'!Q26/Y4</f>
        <v>3908.831908831909</v>
      </c>
      <c r="R26" s="22">
        <f>'WEEKLY COMPETITIVE REPORT'!R26</f>
        <v>592</v>
      </c>
      <c r="S26" s="22">
        <f>'WEEKLY COMPETITIVE REPORT'!S26</f>
        <v>550</v>
      </c>
      <c r="T26" s="64">
        <f>'WEEKLY COMPETITIVE REPORT'!T26</f>
        <v>5.72157434402331</v>
      </c>
      <c r="U26" s="14">
        <f>'WEEKLY COMPETITIVE REPORT'!U26/Y4</f>
        <v>21351.851851851854</v>
      </c>
      <c r="V26" s="14">
        <f t="shared" si="4"/>
        <v>826.4957264957266</v>
      </c>
      <c r="W26" s="25">
        <f t="shared" si="5"/>
        <v>25484.330484330487</v>
      </c>
      <c r="X26" s="22">
        <f>'WEEKLY COMPETITIVE REPORT'!X26</f>
        <v>3150</v>
      </c>
      <c r="Y26" s="56">
        <f>'WEEKLY COMPETITIVE REPORT'!Y26</f>
        <v>3742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TOWER HEIST</v>
      </c>
      <c r="D27" s="4" t="str">
        <f>'WEEKLY COMPETITIVE REPORT'!D27</f>
        <v>OROPAJ BOGATAŠA</v>
      </c>
      <c r="E27" s="4" t="str">
        <f>'WEEKLY COMPETITIVE REPORT'!E27</f>
        <v>UNI</v>
      </c>
      <c r="F27" s="4" t="str">
        <f>'WEEKLY COMPETITIVE REPORT'!F27</f>
        <v>Karantanija</v>
      </c>
      <c r="G27" s="37">
        <f>'WEEKLY COMPETITIVE REPORT'!G27</f>
        <v>10</v>
      </c>
      <c r="H27" s="37">
        <f>'WEEKLY COMPETITIVE REPORT'!H27</f>
        <v>9</v>
      </c>
      <c r="I27" s="14">
        <f>'WEEKLY COMPETITIVE REPORT'!I27/Y4</f>
        <v>2468.6609686609686</v>
      </c>
      <c r="J27" s="14">
        <f>'WEEKLY COMPETITIVE REPORT'!J27/Y17</f>
        <v>0.26027820710973726</v>
      </c>
      <c r="K27" s="22">
        <f>'WEEKLY COMPETITIVE REPORT'!K27</f>
        <v>366</v>
      </c>
      <c r="L27" s="22">
        <f>'WEEKLY COMPETITIVE REPORT'!L27</f>
        <v>339</v>
      </c>
      <c r="M27" s="64">
        <f>'WEEKLY COMPETITIVE REPORT'!M27</f>
        <v>2.909738717339664</v>
      </c>
      <c r="N27" s="14">
        <f t="shared" si="3"/>
        <v>274.29566318455204</v>
      </c>
      <c r="O27" s="37">
        <f>'WEEKLY COMPETITIVE REPORT'!O27</f>
        <v>9</v>
      </c>
      <c r="P27" s="14">
        <f>'WEEKLY COMPETITIVE REPORT'!P27/Y4</f>
        <v>3294.871794871795</v>
      </c>
      <c r="Q27" s="14">
        <f>'WEEKLY COMPETITIVE REPORT'!Q27/Y17</f>
        <v>0.47279752704791345</v>
      </c>
      <c r="R27" s="22">
        <f>'WEEKLY COMPETITIVE REPORT'!R27</f>
        <v>503</v>
      </c>
      <c r="S27" s="22">
        <f>'WEEKLY COMPETITIVE REPORT'!S27</f>
        <v>656</v>
      </c>
      <c r="T27" s="64">
        <f>'WEEKLY COMPETITIVE REPORT'!T27</f>
        <v>-24.38705459300425</v>
      </c>
      <c r="U27" s="14">
        <f>'WEEKLY COMPETITIVE REPORT'!U27/Y17</f>
        <v>27.02952086553323</v>
      </c>
      <c r="V27" s="14">
        <f t="shared" si="4"/>
        <v>366.0968660968661</v>
      </c>
      <c r="W27" s="25">
        <f t="shared" si="5"/>
        <v>3321.9013157373283</v>
      </c>
      <c r="X27" s="22">
        <f>'WEEKLY COMPETITIVE REPORT'!X27</f>
        <v>37586</v>
      </c>
      <c r="Y27" s="56">
        <f>'WEEKLY COMPETITIVE REPORT'!Y27</f>
        <v>38089</v>
      </c>
    </row>
    <row r="28" spans="1:25" ht="12.75">
      <c r="A28" s="50">
        <v>15</v>
      </c>
      <c r="B28" s="4">
        <f>'WEEKLY COMPETITIVE REPORT'!B28</f>
        <v>10</v>
      </c>
      <c r="C28" s="4" t="str">
        <f>'WEEKLY COMPETITIVE REPORT'!C28</f>
        <v>TWILIGHT BREAKING DAWN PART 1</v>
      </c>
      <c r="D28" s="4" t="str">
        <f>'WEEKLY COMPETITIVE REPORT'!D28</f>
        <v>SOMRAK JUTRANJA ZARJA 1.DEL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8</v>
      </c>
      <c r="H28" s="37">
        <f>'WEEKLY COMPETITIVE REPORT'!H28</f>
        <v>12</v>
      </c>
      <c r="I28" s="14">
        <f>'WEEKLY COMPETITIVE REPORT'!I28/Y4</f>
        <v>2474.3589743589746</v>
      </c>
      <c r="J28" s="14">
        <f>'WEEKLY COMPETITIVE REPORT'!J28/Y17</f>
        <v>0.23786707882534777</v>
      </c>
      <c r="K28" s="22">
        <f>'WEEKLY COMPETITIVE REPORT'!K28</f>
        <v>383</v>
      </c>
      <c r="L28" s="22">
        <f>'WEEKLY COMPETITIVE REPORT'!L28</f>
        <v>323</v>
      </c>
      <c r="M28" s="64">
        <f>'WEEKLY COMPETITIVE REPORT'!M28</f>
        <v>12.865497076023402</v>
      </c>
      <c r="N28" s="14">
        <f t="shared" si="3"/>
        <v>206.1965811965812</v>
      </c>
      <c r="O28" s="37">
        <f>'WEEKLY COMPETITIVE REPORT'!O28</f>
        <v>12</v>
      </c>
      <c r="P28" s="14">
        <f>'WEEKLY COMPETITIVE REPORT'!P28/Y4</f>
        <v>3084.0455840455843</v>
      </c>
      <c r="Q28" s="14">
        <f>'WEEKLY COMPETITIVE REPORT'!Q28/Y17</f>
        <v>0.5690880989180834</v>
      </c>
      <c r="R28" s="22">
        <f>'WEEKLY COMPETITIVE REPORT'!R28</f>
        <v>481</v>
      </c>
      <c r="S28" s="22">
        <f>'WEEKLY COMPETITIVE REPORT'!S28</f>
        <v>795</v>
      </c>
      <c r="T28" s="64">
        <f>'WEEKLY COMPETITIVE REPORT'!T28</f>
        <v>-41.20043454644215</v>
      </c>
      <c r="U28" s="14">
        <f>'WEEKLY COMPETITIVE REPORT'!U28/Y17</f>
        <v>39.74296754250386</v>
      </c>
      <c r="V28" s="14">
        <f t="shared" si="4"/>
        <v>257.00379867046536</v>
      </c>
      <c r="W28" s="25">
        <f t="shared" si="5"/>
        <v>3123.788551588088</v>
      </c>
      <c r="X28" s="22">
        <f>'WEEKLY COMPETITIVE REPORT'!X28</f>
        <v>57395</v>
      </c>
      <c r="Y28" s="56">
        <f>'WEEKLY COMPETITIVE REPORT'!Y28</f>
        <v>57876</v>
      </c>
    </row>
    <row r="29" spans="1:25" ht="12.75">
      <c r="A29" s="50">
        <v>16</v>
      </c>
      <c r="B29" s="4">
        <f>'WEEKLY COMPETITIVE REPORT'!B29</f>
        <v>11</v>
      </c>
      <c r="C29" s="4" t="str">
        <f>'WEEKLY COMPETITIVE REPORT'!C29</f>
        <v>POTICHE</v>
      </c>
      <c r="D29" s="4" t="str">
        <f>'WEEKLY COMPETITIVE REPORT'!D29</f>
        <v>GOSPODINJA</v>
      </c>
      <c r="E29" s="4" t="str">
        <f>'WEEKLY COMPETITIVE REPORT'!E29</f>
        <v>IND</v>
      </c>
      <c r="F29" s="4" t="str">
        <f>'WEEKLY COMPETITIVE REPORT'!F29</f>
        <v>CF</v>
      </c>
      <c r="G29" s="37">
        <f>'WEEKLY COMPETITIVE REPORT'!G29</f>
        <v>4</v>
      </c>
      <c r="H29" s="37">
        <f>'WEEKLY COMPETITIVE REPORT'!H29</f>
        <v>1</v>
      </c>
      <c r="I29" s="14">
        <f>'WEEKLY COMPETITIVE REPORT'!I29/Y4</f>
        <v>1635.3276353276353</v>
      </c>
      <c r="J29" s="14">
        <f>'WEEKLY COMPETITIVE REPORT'!J29/Y17</f>
        <v>0.22905718701700153</v>
      </c>
      <c r="K29" s="22">
        <f>'WEEKLY COMPETITIVE REPORT'!K29</f>
        <v>243</v>
      </c>
      <c r="L29" s="22">
        <f>'WEEKLY COMPETITIVE REPORT'!L29</f>
        <v>316</v>
      </c>
      <c r="M29" s="64">
        <f>'WEEKLY COMPETITIVE REPORT'!M29</f>
        <v>-22.53711201079622</v>
      </c>
      <c r="N29" s="14">
        <f t="shared" si="3"/>
        <v>1635.3276353276353</v>
      </c>
      <c r="O29" s="37">
        <f>'WEEKLY COMPETITIVE REPORT'!O29</f>
        <v>1</v>
      </c>
      <c r="P29" s="14">
        <f>'WEEKLY COMPETITIVE REPORT'!P29/Y4</f>
        <v>2363.2478632478633</v>
      </c>
      <c r="Q29" s="14">
        <f>'WEEKLY COMPETITIVE REPORT'!Q29/Y17</f>
        <v>0.5468315301391036</v>
      </c>
      <c r="R29" s="22">
        <f>'WEEKLY COMPETITIVE REPORT'!R29</f>
        <v>393</v>
      </c>
      <c r="S29" s="22">
        <f>'WEEKLY COMPETITIVE REPORT'!S29</f>
        <v>793</v>
      </c>
      <c r="T29" s="64">
        <f>'WEEKLY COMPETITIVE REPORT'!T29</f>
        <v>-53.109101187111364</v>
      </c>
      <c r="U29" s="14">
        <f>'WEEKLY COMPETITIVE REPORT'!U29/Y4</f>
        <v>25099.7150997151</v>
      </c>
      <c r="V29" s="14">
        <f t="shared" si="4"/>
        <v>2363.2478632478633</v>
      </c>
      <c r="W29" s="25">
        <f t="shared" si="5"/>
        <v>27462.962962962964</v>
      </c>
      <c r="X29" s="22">
        <f>'WEEKLY COMPETITIVE REPORT'!X29</f>
        <v>3964</v>
      </c>
      <c r="Y29" s="56">
        <f>'WEEKLY COMPETITIVE REPORT'!Y29</f>
        <v>4357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MIDNIGHT IN PARIS</v>
      </c>
      <c r="D30" s="4" t="str">
        <f>'WEEKLY COMPETITIVE REPORT'!D30</f>
        <v>POLNOČ V PARIZU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7</v>
      </c>
      <c r="H30" s="37">
        <f>'WEEKLY COMPETITIVE REPORT'!H30</f>
        <v>3</v>
      </c>
      <c r="I30" s="14">
        <f>'WEEKLY COMPETITIVE REPORT'!I30/Y4</f>
        <v>1491.4529914529915</v>
      </c>
      <c r="J30" s="14">
        <f>'WEEKLY COMPETITIVE REPORT'!J30/Y17</f>
        <v>0.1686244204018547</v>
      </c>
      <c r="K30" s="22">
        <f>'WEEKLY COMPETITIVE REPORT'!K30</f>
        <v>197</v>
      </c>
      <c r="L30" s="22">
        <f>'WEEKLY COMPETITIVE REPORT'!L30</f>
        <v>216</v>
      </c>
      <c r="M30" s="64">
        <f>'WEEKLY COMPETITIVE REPORT'!M30</f>
        <v>-4.032997250229144</v>
      </c>
      <c r="N30" s="14">
        <f t="shared" si="3"/>
        <v>497.15099715099717</v>
      </c>
      <c r="O30" s="37">
        <f>'WEEKLY COMPETITIVE REPORT'!O30</f>
        <v>3</v>
      </c>
      <c r="P30" s="14">
        <f>'WEEKLY COMPETITIVE REPORT'!P30/Y4</f>
        <v>2356.125356125356</v>
      </c>
      <c r="Q30" s="14">
        <f>'WEEKLY COMPETITIVE REPORT'!Q30/Y17</f>
        <v>0.3330757341576507</v>
      </c>
      <c r="R30" s="22">
        <f>'WEEKLY COMPETITIVE REPORT'!R30</f>
        <v>327</v>
      </c>
      <c r="S30" s="22">
        <f>'WEEKLY COMPETITIVE REPORT'!S30</f>
        <v>443</v>
      </c>
      <c r="T30" s="64">
        <f>'WEEKLY COMPETITIVE REPORT'!T30</f>
        <v>-23.248259860788863</v>
      </c>
      <c r="U30" s="14">
        <f>'WEEKLY COMPETITIVE REPORT'!U30/Y4</f>
        <v>53800.56980056981</v>
      </c>
      <c r="V30" s="14">
        <f t="shared" si="4"/>
        <v>785.3751187084521</v>
      </c>
      <c r="W30" s="25">
        <f t="shared" si="5"/>
        <v>56156.69515669516</v>
      </c>
      <c r="X30" s="22">
        <f>'WEEKLY COMPETITIVE REPORT'!X30</f>
        <v>7762</v>
      </c>
      <c r="Y30" s="56">
        <f>'WEEKLY COMPETITIVE REPORT'!Y30</f>
        <v>8089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IN TIME</v>
      </c>
      <c r="D31" s="4" t="str">
        <f>'WEEKLY COMPETITIVE REPORT'!D31</f>
        <v>TRGOVCI S ČASOM</v>
      </c>
      <c r="E31" s="4" t="str">
        <f>'WEEKLY COMPETITIVE REPORT'!E31</f>
        <v>FOX</v>
      </c>
      <c r="F31" s="4" t="str">
        <f>'WEEKLY COMPETITIVE REPORT'!F31</f>
        <v>Blitz</v>
      </c>
      <c r="G31" s="37">
        <f>'WEEKLY COMPETITIVE REPORT'!G31</f>
        <v>10</v>
      </c>
      <c r="H31" s="37">
        <f>'WEEKLY COMPETITIVE REPORT'!H31</f>
        <v>6</v>
      </c>
      <c r="I31" s="14">
        <f>'WEEKLY COMPETITIVE REPORT'!I31/Y4</f>
        <v>1076.923076923077</v>
      </c>
      <c r="J31" s="14">
        <f>'WEEKLY COMPETITIVE REPORT'!J31/Y17</f>
        <v>0.08330757341576507</v>
      </c>
      <c r="K31" s="22">
        <f>'WEEKLY COMPETITIVE REPORT'!K31</f>
        <v>147</v>
      </c>
      <c r="L31" s="22">
        <f>'WEEKLY COMPETITIVE REPORT'!L31</f>
        <v>113</v>
      </c>
      <c r="M31" s="64">
        <f>'WEEKLY COMPETITIVE REPORT'!M31</f>
        <v>40.259740259740255</v>
      </c>
      <c r="N31" s="14">
        <f t="shared" si="3"/>
        <v>179.48717948717947</v>
      </c>
      <c r="O31" s="37">
        <f>'WEEKLY COMPETITIVE REPORT'!O31</f>
        <v>6</v>
      </c>
      <c r="P31" s="14">
        <f>'WEEKLY COMPETITIVE REPORT'!P31/Y4</f>
        <v>1190.883190883191</v>
      </c>
      <c r="Q31" s="14">
        <f>'WEEKLY COMPETITIVE REPORT'!Q31/Y17</f>
        <v>0.14157650695517773</v>
      </c>
      <c r="R31" s="22">
        <f>'WEEKLY COMPETITIVE REPORT'!R31</f>
        <v>163</v>
      </c>
      <c r="S31" s="22">
        <f>'WEEKLY COMPETITIVE REPORT'!S31</f>
        <v>199</v>
      </c>
      <c r="T31" s="64">
        <f>'WEEKLY COMPETITIVE REPORT'!T31</f>
        <v>-8.733624454148469</v>
      </c>
      <c r="U31" s="14">
        <f>'WEEKLY COMPETITIVE REPORT'!U31/Y4</f>
        <v>112849.00284900285</v>
      </c>
      <c r="V31" s="14">
        <f t="shared" si="4"/>
        <v>198.48053181386516</v>
      </c>
      <c r="W31" s="25">
        <f t="shared" si="5"/>
        <v>114039.88603988604</v>
      </c>
      <c r="X31" s="22">
        <f>'WEEKLY COMPETITIVE REPORT'!X31</f>
        <v>17644</v>
      </c>
      <c r="Y31" s="56">
        <f>'WEEKLY COMPETITIVE REPORT'!Y31</f>
        <v>17807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HAPPY FEET 2</v>
      </c>
      <c r="D32" s="4" t="str">
        <f>'WEEKLY COMPETITIVE REPORT'!D32</f>
        <v>VESELE NOGICE 2</v>
      </c>
      <c r="E32" s="4" t="str">
        <f>'WEEKLY COMPETITIVE REPORT'!E32</f>
        <v>WB</v>
      </c>
      <c r="F32" s="4" t="str">
        <f>'WEEKLY COMPETITIVE REPORT'!F32</f>
        <v>Blitz</v>
      </c>
      <c r="G32" s="37">
        <f>'WEEKLY COMPETITIVE REPORT'!G32</f>
        <v>7</v>
      </c>
      <c r="H32" s="37">
        <f>'WEEKLY COMPETITIVE REPORT'!H32</f>
        <v>17</v>
      </c>
      <c r="I32" s="14">
        <f>'WEEKLY COMPETITIVE REPORT'!I32/Y4</f>
        <v>987.1794871794873</v>
      </c>
      <c r="J32" s="14">
        <f>'WEEKLY COMPETITIVE REPORT'!J32/Y17</f>
        <v>0.07310664605873261</v>
      </c>
      <c r="K32" s="22">
        <f>'WEEKLY COMPETITIVE REPORT'!K32</f>
        <v>195</v>
      </c>
      <c r="L32" s="22">
        <f>'WEEKLY COMPETITIVE REPORT'!L32</f>
        <v>94</v>
      </c>
      <c r="M32" s="64">
        <f>'WEEKLY COMPETITIVE REPORT'!M32</f>
        <v>46.51162790697674</v>
      </c>
      <c r="N32" s="14">
        <f t="shared" si="3"/>
        <v>58.06938159879337</v>
      </c>
      <c r="O32" s="37">
        <f>'WEEKLY COMPETITIVE REPORT'!O32</f>
        <v>17</v>
      </c>
      <c r="P32" s="14">
        <f>'WEEKLY COMPETITIVE REPORT'!P32/Y4</f>
        <v>1152.4216524216524</v>
      </c>
      <c r="Q32" s="14">
        <f>'WEEKLY COMPETITIVE REPORT'!Q32/Y17</f>
        <v>0.20231839258114373</v>
      </c>
      <c r="R32" s="22">
        <f>'WEEKLY COMPETITIVE REPORT'!R32</f>
        <v>237</v>
      </c>
      <c r="S32" s="22">
        <f>'WEEKLY COMPETITIVE REPORT'!S32</f>
        <v>268</v>
      </c>
      <c r="T32" s="64">
        <f>'WEEKLY COMPETITIVE REPORT'!T32</f>
        <v>-38.19709702062644</v>
      </c>
      <c r="U32" s="14">
        <f>'WEEKLY COMPETITIVE REPORT'!U32/Y4</f>
        <v>80679.48717948719</v>
      </c>
      <c r="V32" s="14">
        <f t="shared" si="4"/>
        <v>67.78950896597955</v>
      </c>
      <c r="W32" s="25">
        <f t="shared" si="5"/>
        <v>81831.90883190883</v>
      </c>
      <c r="X32" s="22">
        <f>'WEEKLY COMPETITIVE REPORT'!X32</f>
        <v>11749</v>
      </c>
      <c r="Y32" s="56">
        <f>'WEEKLY COMPETITIVE REPORT'!Y32</f>
        <v>11986</v>
      </c>
    </row>
    <row r="33" spans="1:25" ht="13.5" thickBot="1">
      <c r="A33" s="50">
        <v>20</v>
      </c>
      <c r="B33" s="4">
        <f>'WEEKLY COMPETITIVE REPORT'!B33</f>
        <v>18</v>
      </c>
      <c r="C33" s="4" t="str">
        <f>'WEEKLY COMPETITIVE REPORT'!C33</f>
        <v>MONEYBALL</v>
      </c>
      <c r="D33" s="4" t="str">
        <f>'WEEKLY COMPETITIVE REPORT'!D33</f>
        <v>ZMAGOVALEC</v>
      </c>
      <c r="E33" s="4" t="str">
        <f>'WEEKLY COMPETITIVE REPORT'!E33</f>
        <v>SONY</v>
      </c>
      <c r="F33" s="4" t="str">
        <f>'WEEKLY COMPETITIVE REPORT'!F33</f>
        <v>CF</v>
      </c>
      <c r="G33" s="37">
        <f>'WEEKLY COMPETITIVE REPORT'!G33</f>
        <v>6</v>
      </c>
      <c r="H33" s="37">
        <f>'WEEKLY COMPETITIVE REPORT'!H33</f>
        <v>5</v>
      </c>
      <c r="I33" s="14">
        <f>'WEEKLY COMPETITIVE REPORT'!I33/Y4</f>
        <v>472.934472934473</v>
      </c>
      <c r="J33" s="14">
        <f>'WEEKLY COMPETITIVE REPORT'!J33/Y17</f>
        <v>0.07094281298299845</v>
      </c>
      <c r="K33" s="22">
        <f>'WEEKLY COMPETITIVE REPORT'!K33</f>
        <v>75</v>
      </c>
      <c r="L33" s="22">
        <f>'WEEKLY COMPETITIVE REPORT'!L33</f>
        <v>99</v>
      </c>
      <c r="M33" s="64">
        <f>'WEEKLY COMPETITIVE REPORT'!M33</f>
        <v>-27.66884531590415</v>
      </c>
      <c r="N33" s="14">
        <f t="shared" si="3"/>
        <v>94.5868945868946</v>
      </c>
      <c r="O33" s="37">
        <f>'WEEKLY COMPETITIVE REPORT'!O33</f>
        <v>5</v>
      </c>
      <c r="P33" s="14">
        <f>'WEEKLY COMPETITIVE REPORT'!P33/Y4</f>
        <v>565.5270655270656</v>
      </c>
      <c r="Q33" s="14">
        <f>'WEEKLY COMPETITIVE REPORT'!Q33/Y17</f>
        <v>0.1302936630602782</v>
      </c>
      <c r="R33" s="22">
        <f>'WEEKLY COMPETITIVE REPORT'!R33</f>
        <v>94</v>
      </c>
      <c r="S33" s="22">
        <f>'WEEKLY COMPETITIVE REPORT'!S33</f>
        <v>179</v>
      </c>
      <c r="T33" s="64">
        <f>'WEEKLY COMPETITIVE REPORT'!T33</f>
        <v>-52.90628706998814</v>
      </c>
      <c r="U33" s="14">
        <f>'WEEKLY COMPETITIVE REPORT'!U33/Y4</f>
        <v>28769.23076923077</v>
      </c>
      <c r="V33" s="14">
        <f t="shared" si="4"/>
        <v>113.10541310541312</v>
      </c>
      <c r="W33" s="25">
        <f t="shared" si="5"/>
        <v>29334.757834757835</v>
      </c>
      <c r="X33" s="22">
        <f>'WEEKLY COMPETITIVE REPORT'!X33</f>
        <v>4278</v>
      </c>
      <c r="Y33" s="56">
        <f>'WEEKLY COMPETITIVE REPORT'!Y33</f>
        <v>4372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171</v>
      </c>
      <c r="I34" s="32">
        <f>SUM(I14:I33)</f>
        <v>252844.7293447294</v>
      </c>
      <c r="J34" s="31">
        <f>SUM(J14:J33)</f>
        <v>207539.58472238734</v>
      </c>
      <c r="K34" s="31">
        <f>SUM(K14:K33)</f>
        <v>35446</v>
      </c>
      <c r="L34" s="31">
        <f>SUM(L14:L33)</f>
        <v>30463</v>
      </c>
      <c r="M34" s="64">
        <f>'WEEKLY COMPETITIVE REPORT'!M34</f>
        <v>-23.80140808791964</v>
      </c>
      <c r="N34" s="32">
        <f>I34/H34</f>
        <v>1478.6241482147918</v>
      </c>
      <c r="O34" s="40">
        <f>'WEEKLY COMPETITIVE REPORT'!O34</f>
        <v>171</v>
      </c>
      <c r="P34" s="31">
        <f>SUM(P14:P33)</f>
        <v>354109.68660968664</v>
      </c>
      <c r="Q34" s="31">
        <f>SUM(Q14:Q33)</f>
        <v>470862.79484185163</v>
      </c>
      <c r="R34" s="31">
        <f>SUM(R14:R33)</f>
        <v>53420</v>
      </c>
      <c r="S34" s="31">
        <f>SUM(S14:S33)</f>
        <v>73537</v>
      </c>
      <c r="T34" s="65">
        <f>P34/Q34-100%</f>
        <v>-0.24795568796506584</v>
      </c>
      <c r="U34" s="31">
        <f>SUM(U14:U33)</f>
        <v>1890981.3024029383</v>
      </c>
      <c r="V34" s="32">
        <f>P34/O34</f>
        <v>2070.8168807584016</v>
      </c>
      <c r="W34" s="31">
        <f>SUM(W14:W33)</f>
        <v>2245090.989012624</v>
      </c>
      <c r="X34" s="31">
        <f>SUM(X14:X33)</f>
        <v>389430</v>
      </c>
      <c r="Y34" s="35">
        <f>SUM(Y14:Y33)</f>
        <v>442850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2012-01-12T13:49:27Z</dcterms:modified>
  <cp:category/>
  <cp:version/>
  <cp:contentType/>
  <cp:contentStatus/>
</cp:coreProperties>
</file>